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mmbe.sharepoint.com/sites/org-Milieurapportering-indicatoren/Gedeelde documenten/Update indicatoren/Zware metalen/Concentraties/recentste data/"/>
    </mc:Choice>
  </mc:AlternateContent>
  <xr:revisionPtr revIDLastSave="29" documentId="13_ncr:1_{A5223289-99B6-4518-BC95-ECD2CEE095A2}" xr6:coauthVersionLast="47" xr6:coauthVersionMax="47" xr10:uidLastSave="{874360E9-6EE9-464D-BD20-7BDE84FA1C2E}"/>
  <bookViews>
    <workbookView xWindow="-19320" yWindow="615" windowWidth="19440" windowHeight="15000" xr2:uid="{26D58FD4-3761-41D3-8BC2-C5968334053F}"/>
  </bookViews>
  <sheets>
    <sheet name="05HB0F" sheetId="2" r:id="rId1"/>
    <sheet name="05HB0O" sheetId="3" r:id="rId2"/>
    <sheet name="05HB18" sheetId="4" r:id="rId3"/>
    <sheet name="05HB0X" sheetId="5" r:id="rId4"/>
    <sheet name="05HB23" sheetId="6" r:id="rId5"/>
    <sheet name="05BE01" sheetId="7" r:id="rId6"/>
    <sheet name="05BE07" sheetId="9" r:id="rId7"/>
    <sheet name="05BE18" sheetId="8" r:id="rId8"/>
    <sheet name="05BE17" sheetId="11" r:id="rId9"/>
    <sheet name="05KK01" sheetId="10" r:id="rId10"/>
    <sheet name="Gemiddelde 2023" sheetId="1" r:id="rId11"/>
  </sheets>
  <definedNames>
    <definedName name="geheel">#REF!</definedName>
    <definedName name="gheel">#REF!</definedName>
    <definedName name="overzicht">#REF!</definedName>
    <definedName name="teflonbekers" localSheetId="7">#REF!</definedName>
    <definedName name="teflonbek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1" l="1"/>
  <c r="C28" i="11"/>
  <c r="F28" i="11" s="1"/>
  <c r="C16" i="1" s="1"/>
  <c r="I28" i="11" l="1"/>
  <c r="H28" i="11"/>
  <c r="J28" i="11"/>
  <c r="K28" i="11"/>
  <c r="L28" i="11"/>
  <c r="E28" i="11"/>
  <c r="M28" i="11"/>
  <c r="G28" i="11"/>
  <c r="E16" i="1" l="1"/>
  <c r="D16" i="1"/>
  <c r="F16" i="1"/>
  <c r="J16" i="1"/>
  <c r="B16" i="1"/>
  <c r="H16" i="1"/>
  <c r="I16" i="1"/>
  <c r="G16" i="1"/>
  <c r="D28" i="6"/>
  <c r="C28" i="6"/>
  <c r="M28" i="6" s="1"/>
  <c r="D28" i="5"/>
  <c r="C28" i="5"/>
  <c r="M28" i="5" s="1"/>
  <c r="D28" i="4"/>
  <c r="C28" i="4"/>
  <c r="M28" i="4" s="1"/>
  <c r="D28" i="3"/>
  <c r="C28" i="3"/>
  <c r="M28" i="3" s="1"/>
  <c r="D28" i="2"/>
  <c r="C28" i="2"/>
  <c r="M28" i="2" s="1"/>
  <c r="J11" i="1" l="1"/>
  <c r="J9" i="1"/>
  <c r="J8" i="1"/>
  <c r="J7" i="1"/>
  <c r="J6" i="1"/>
  <c r="J28" i="2"/>
  <c r="L28" i="6"/>
  <c r="F28" i="6"/>
  <c r="G28" i="6"/>
  <c r="H28" i="6"/>
  <c r="I28" i="6"/>
  <c r="K28" i="6"/>
  <c r="J28" i="6"/>
  <c r="E28" i="6"/>
  <c r="F28" i="5"/>
  <c r="G28" i="5"/>
  <c r="H28" i="5"/>
  <c r="I28" i="5"/>
  <c r="J28" i="5"/>
  <c r="K28" i="5"/>
  <c r="L28" i="5"/>
  <c r="E28" i="5"/>
  <c r="H28" i="4"/>
  <c r="I28" i="4"/>
  <c r="F28" i="4"/>
  <c r="G28" i="4"/>
  <c r="J28" i="4"/>
  <c r="L28" i="4"/>
  <c r="K28" i="4"/>
  <c r="E28" i="4"/>
  <c r="E28" i="3"/>
  <c r="F28" i="3"/>
  <c r="H28" i="3"/>
  <c r="G28" i="3"/>
  <c r="I28" i="3"/>
  <c r="J28" i="3"/>
  <c r="K28" i="3"/>
  <c r="L28" i="3"/>
  <c r="F28" i="2"/>
  <c r="H28" i="2"/>
  <c r="G28" i="2"/>
  <c r="I28" i="2"/>
  <c r="K28" i="2"/>
  <c r="L28" i="2"/>
  <c r="E28" i="2"/>
  <c r="J10" i="1" l="1"/>
  <c r="D11" i="1"/>
  <c r="E11" i="1"/>
  <c r="C11" i="1"/>
  <c r="I11" i="1"/>
  <c r="B11" i="1"/>
  <c r="G11" i="1"/>
  <c r="F11" i="1"/>
  <c r="H11" i="1"/>
  <c r="F9" i="1"/>
  <c r="G9" i="1"/>
  <c r="E9" i="1"/>
  <c r="D9" i="1"/>
  <c r="I9" i="1"/>
  <c r="H9" i="1"/>
  <c r="C9" i="1"/>
  <c r="B9" i="1"/>
  <c r="E8" i="1"/>
  <c r="B8" i="1"/>
  <c r="H8" i="1"/>
  <c r="I8" i="1"/>
  <c r="G8" i="1"/>
  <c r="D8" i="1"/>
  <c r="C8" i="1"/>
  <c r="F8" i="1"/>
  <c r="D7" i="1"/>
  <c r="E7" i="1"/>
  <c r="C7" i="1"/>
  <c r="I7" i="1"/>
  <c r="H7" i="1"/>
  <c r="B7" i="1"/>
  <c r="G7" i="1"/>
  <c r="F7" i="1"/>
  <c r="D6" i="1"/>
  <c r="E6" i="1"/>
  <c r="F6" i="1"/>
  <c r="C6" i="1"/>
  <c r="G6" i="1"/>
  <c r="B6" i="1"/>
  <c r="H6" i="1"/>
  <c r="I6" i="1"/>
  <c r="C28" i="10"/>
  <c r="M28" i="10" s="1"/>
  <c r="D28" i="10"/>
  <c r="C28" i="7"/>
  <c r="H28" i="7" s="1"/>
  <c r="D28" i="9"/>
  <c r="D28" i="8"/>
  <c r="C28" i="9"/>
  <c r="E28" i="9" s="1"/>
  <c r="D28" i="7"/>
  <c r="C28" i="8"/>
  <c r="E28" i="8" s="1"/>
  <c r="B15" i="1" s="1"/>
  <c r="F10" i="1" l="1"/>
  <c r="C10" i="1"/>
  <c r="D10" i="1"/>
  <c r="E10" i="1"/>
  <c r="H10" i="1"/>
  <c r="B10" i="1"/>
  <c r="I10" i="1"/>
  <c r="G10" i="1"/>
  <c r="B14" i="1"/>
  <c r="E13" i="1"/>
  <c r="J19" i="1"/>
  <c r="J28" i="9"/>
  <c r="K28" i="10"/>
  <c r="K28" i="9"/>
  <c r="K28" i="7"/>
  <c r="J28" i="10"/>
  <c r="I28" i="10"/>
  <c r="H28" i="10"/>
  <c r="E28" i="10"/>
  <c r="G28" i="10"/>
  <c r="L28" i="10"/>
  <c r="F28" i="10"/>
  <c r="I28" i="8"/>
  <c r="F15" i="1" s="1"/>
  <c r="F28" i="9"/>
  <c r="G28" i="8"/>
  <c r="D15" i="1" s="1"/>
  <c r="I28" i="9"/>
  <c r="H28" i="9"/>
  <c r="M28" i="9"/>
  <c r="L28" i="9"/>
  <c r="G28" i="9"/>
  <c r="M28" i="7"/>
  <c r="J28" i="7"/>
  <c r="K28" i="8"/>
  <c r="H15" i="1" s="1"/>
  <c r="G28" i="7"/>
  <c r="F28" i="7"/>
  <c r="I28" i="7"/>
  <c r="E28" i="7"/>
  <c r="L28" i="7"/>
  <c r="L28" i="8"/>
  <c r="I15" i="1" s="1"/>
  <c r="H28" i="8"/>
  <c r="E15" i="1" s="1"/>
  <c r="F28" i="8"/>
  <c r="C15" i="1" s="1"/>
  <c r="M28" i="8"/>
  <c r="J15" i="1" s="1"/>
  <c r="J28" i="8"/>
  <c r="G15" i="1" s="1"/>
  <c r="F14" i="1" l="1"/>
  <c r="C14" i="1"/>
  <c r="I14" i="1"/>
  <c r="J14" i="1"/>
  <c r="G14" i="1"/>
  <c r="E14" i="1"/>
  <c r="E17" i="1" s="1"/>
  <c r="D14" i="1"/>
  <c r="H14" i="1"/>
  <c r="I13" i="1"/>
  <c r="H13" i="1"/>
  <c r="C13" i="1"/>
  <c r="C17" i="1" s="1"/>
  <c r="J13" i="1"/>
  <c r="F13" i="1"/>
  <c r="F17" i="1" s="1"/>
  <c r="D13" i="1"/>
  <c r="G13" i="1"/>
  <c r="G19" i="1"/>
  <c r="F19" i="1"/>
  <c r="I19" i="1"/>
  <c r="H19" i="1"/>
  <c r="C19" i="1"/>
  <c r="D19" i="1"/>
  <c r="B19" i="1"/>
  <c r="E19" i="1"/>
  <c r="B13" i="1"/>
  <c r="B17" i="1" s="1"/>
  <c r="G17" i="1" l="1"/>
  <c r="D17" i="1"/>
  <c r="H17" i="1"/>
  <c r="I17" i="1"/>
  <c r="J17" i="1"/>
</calcChain>
</file>

<file path=xl/sharedStrings.xml><?xml version="1.0" encoding="utf-8"?>
<sst xmlns="http://schemas.openxmlformats.org/spreadsheetml/2006/main" count="296" uniqueCount="57">
  <si>
    <t xml:space="preserve">BEPROEVINGSRAPPORT </t>
  </si>
  <si>
    <t>05HB0F</t>
  </si>
  <si>
    <r>
      <t>Adres</t>
    </r>
    <r>
      <rPr>
        <b/>
        <sz val="10"/>
        <rFont val="Arial"/>
        <family val="2"/>
      </rPr>
      <t>:</t>
    </r>
  </si>
  <si>
    <t>langs spoorweg</t>
  </si>
  <si>
    <t>Hoboken</t>
  </si>
  <si>
    <t>Voor zware metalen in totale depositie zijn er enkel grens- en richtwaarden voor het gemiddelde van de jaargemiddelden van de 4 kruiken geplaatst volgens de VLAREM meetstrategie in Hoboken en Beerse. Op de resultaten in onderstaande tabel kan geen toetsing uitgevoerd worden.</t>
  </si>
  <si>
    <t>stofuitval zware metalen (µg/m².dag)</t>
  </si>
  <si>
    <t>AG (3s) (µg/L)</t>
  </si>
  <si>
    <t>Begindatum</t>
  </si>
  <si>
    <t>Einddatum</t>
  </si>
  <si>
    <t>Aantal dagen</t>
  </si>
  <si>
    <t>Volume (L)</t>
  </si>
  <si>
    <t>As</t>
  </si>
  <si>
    <t>Cd</t>
  </si>
  <si>
    <t>Cr</t>
  </si>
  <si>
    <t>Cu</t>
  </si>
  <si>
    <t>Fe</t>
  </si>
  <si>
    <t>Mn</t>
  </si>
  <si>
    <t>Ni</t>
  </si>
  <si>
    <t>Pb</t>
  </si>
  <si>
    <t>Zn</t>
  </si>
  <si>
    <t>Opmerkingen</t>
  </si>
  <si>
    <t>Totaal</t>
  </si>
  <si>
    <t>Gewogen gemiddelde:</t>
  </si>
  <si>
    <t>05HB0O</t>
  </si>
  <si>
    <t>05HB18</t>
  </si>
  <si>
    <t>Jozef Leemanslaan</t>
  </si>
  <si>
    <t>05HB0X</t>
  </si>
  <si>
    <t>Hertoglei</t>
  </si>
  <si>
    <t>05HB23</t>
  </si>
  <si>
    <t>Plein Curiestraat - Standbeeldstr.</t>
  </si>
  <si>
    <t>05BE01</t>
  </si>
  <si>
    <t>Absheide</t>
  </si>
  <si>
    <t>Beerse</t>
  </si>
  <si>
    <t>fles gescheurd =&gt; volume onderschat =&gt; deposities zijn geschatte waarde</t>
  </si>
  <si>
    <t>05BE07</t>
  </si>
  <si>
    <t xml:space="preserve">Heidestraat </t>
  </si>
  <si>
    <t>05BE18</t>
  </si>
  <si>
    <t>Heidestraat 2</t>
  </si>
  <si>
    <t>05BE17</t>
  </si>
  <si>
    <t>Lage Heide</t>
  </si>
  <si>
    <t>05KK01</t>
  </si>
  <si>
    <t>De Doornpanne</t>
  </si>
  <si>
    <t>Koksijde</t>
  </si>
  <si>
    <t>Zware metalen in totale depositie (µg/(m².dag))</t>
  </si>
  <si>
    <t xml:space="preserve"> Cd </t>
  </si>
  <si>
    <t xml:space="preserve"> Cu </t>
  </si>
  <si>
    <t xml:space="preserve"> Ni </t>
  </si>
  <si>
    <t>05HB-VLAREM gem.</t>
  </si>
  <si>
    <t>05BE-VLAREM gem.</t>
  </si>
  <si>
    <t>Andere</t>
  </si>
  <si>
    <t>Voor zware metalen in totale depositie zijn er enkel grens- en richtwaarden voor het gemiddelde van de jaargemiddelden van de 4 kruiken geplaatst volgens de VLAREM meetstrategie (Hoboken: HB0F, HB0O, HB18, HB0X en Beerse: BE01, BE07, BE18 en BE17). De grens en richtwaarden gelden voor jaargemiddelden. Een toetsing kan enkel uitgevoerd worden als alle resultaten van een meetjaar beschikbaar zijn.</t>
  </si>
  <si>
    <t>In 2022 analyseerde de VMM op alle monsters volgende parameters: arseen, cadmium, chroom, koper, ijzer, mangaan, nikkel, lood en zink.
Vanaf 2020 wordt na aankomst in het labo de trechter van de NILU-kruik gespoeld met 200 ml 1 %HNO3. Dit spoelwater wordt ook geanalyseerd. 
In deze rapportering zijn de resultaten van de totale depositie (som van monster en trechterspoeling) gerapporteerd.</t>
  </si>
  <si>
    <t>geen neerslag, enkel trechterspoeling</t>
  </si>
  <si>
    <t>Indicatieve waarde, kruik overval, monster tot in trechter</t>
  </si>
  <si>
    <t>cijfers in rood zijn resultaten beneden de detectielimiet</t>
  </si>
  <si>
    <t>Gemiddelde: 27/12/22 - 05/09/2023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</si>
</sst>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d/mm/yy"/>
    <numFmt numFmtId="167" formatCode="_ * #,##0.00_ ;_ * \-#,##0.00_ ;_ * &quot;-&quot;??_ ;_ @_ "/>
  </numFmts>
  <fonts count="4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4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b/>
      <sz val="10"/>
      <color indexed="10"/>
      <name val="Arial"/>
      <family val="2"/>
    </font>
    <font>
      <i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4"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47" applyNumberFormat="0" applyAlignment="0" applyProtection="0"/>
    <xf numFmtId="0" fontId="28" fillId="22" borderId="48" applyNumberFormat="0" applyAlignment="0" applyProtection="0"/>
    <xf numFmtId="0" fontId="29" fillId="0" borderId="49" applyNumberFormat="0" applyFill="0" applyAlignment="0" applyProtection="0"/>
    <xf numFmtId="0" fontId="30" fillId="5" borderId="0" applyNumberFormat="0" applyBorder="0" applyAlignment="0" applyProtection="0"/>
    <xf numFmtId="0" fontId="31" fillId="8" borderId="47" applyNumberFormat="0" applyAlignment="0" applyProtection="0"/>
    <xf numFmtId="0" fontId="32" fillId="0" borderId="50" applyNumberFormat="0" applyFill="0" applyAlignment="0" applyProtection="0"/>
    <xf numFmtId="0" fontId="33" fillId="0" borderId="51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4" fillId="24" borderId="53" applyNumberFormat="0" applyFont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4" applyNumberFormat="0" applyFill="0" applyAlignment="0" applyProtection="0"/>
    <xf numFmtId="0" fontId="39" fillId="21" borderId="5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 wrapText="1"/>
      <protection locked="0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3">
    <xf numFmtId="0" fontId="0" fillId="0" borderId="0" xfId="0"/>
    <xf numFmtId="0" fontId="4" fillId="0" borderId="0" xfId="2"/>
    <xf numFmtId="0" fontId="5" fillId="0" borderId="0" xfId="2" applyFont="1" applyAlignment="1">
      <alignment horizontal="center"/>
    </xf>
    <xf numFmtId="0" fontId="4" fillId="0" borderId="11" xfId="2" applyBorder="1"/>
    <xf numFmtId="1" fontId="4" fillId="0" borderId="12" xfId="2" applyNumberFormat="1" applyBorder="1" applyAlignment="1">
      <alignment horizontal="center"/>
    </xf>
    <xf numFmtId="164" fontId="4" fillId="0" borderId="12" xfId="2" applyNumberFormat="1" applyBorder="1" applyAlignment="1">
      <alignment horizontal="center"/>
    </xf>
    <xf numFmtId="2" fontId="4" fillId="0" borderId="12" xfId="2" applyNumberFormat="1" applyBorder="1" applyAlignment="1">
      <alignment horizontal="center"/>
    </xf>
    <xf numFmtId="0" fontId="4" fillId="0" borderId="3" xfId="2" applyBorder="1" applyAlignment="1">
      <alignment horizontal="center"/>
    </xf>
    <xf numFmtId="0" fontId="4" fillId="0" borderId="15" xfId="2" applyBorder="1"/>
    <xf numFmtId="164" fontId="4" fillId="0" borderId="16" xfId="2" applyNumberFormat="1" applyBorder="1"/>
    <xf numFmtId="0" fontId="4" fillId="0" borderId="16" xfId="2" applyBorder="1"/>
    <xf numFmtId="2" fontId="4" fillId="0" borderId="16" xfId="2" applyNumberFormat="1" applyBorder="1"/>
    <xf numFmtId="165" fontId="4" fillId="0" borderId="16" xfId="2" applyNumberFormat="1" applyBorder="1" applyAlignment="1">
      <alignment horizontal="center"/>
    </xf>
    <xf numFmtId="2" fontId="4" fillId="0" borderId="16" xfId="2" applyNumberFormat="1" applyBorder="1" applyAlignment="1">
      <alignment horizontal="center"/>
    </xf>
    <xf numFmtId="2" fontId="4" fillId="0" borderId="17" xfId="2" applyNumberForma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Alignment="1">
      <alignment horizontal="center"/>
    </xf>
    <xf numFmtId="0" fontId="4" fillId="0" borderId="18" xfId="2" applyBorder="1" applyAlignment="1">
      <alignment horizontal="center"/>
    </xf>
    <xf numFmtId="1" fontId="4" fillId="0" borderId="19" xfId="2" applyNumberFormat="1" applyBorder="1" applyAlignment="1">
      <alignment horizontal="center"/>
    </xf>
    <xf numFmtId="164" fontId="4" fillId="0" borderId="19" xfId="2" applyNumberFormat="1" applyBorder="1" applyAlignment="1">
      <alignment horizontal="center"/>
    </xf>
    <xf numFmtId="2" fontId="4" fillId="0" borderId="19" xfId="2" applyNumberFormat="1" applyBorder="1" applyAlignment="1">
      <alignment horizontal="center"/>
    </xf>
    <xf numFmtId="1" fontId="4" fillId="0" borderId="3" xfId="2" applyNumberFormat="1" applyBorder="1" applyAlignment="1">
      <alignment horizontal="center" wrapText="1"/>
    </xf>
    <xf numFmtId="166" fontId="4" fillId="0" borderId="22" xfId="2" applyNumberFormat="1" applyBorder="1" applyAlignment="1" applyProtection="1">
      <alignment horizontal="center" vertical="top" wrapText="1"/>
      <protection locked="0"/>
    </xf>
    <xf numFmtId="166" fontId="4" fillId="0" borderId="20" xfId="2" applyNumberFormat="1" applyBorder="1" applyAlignment="1" applyProtection="1">
      <alignment horizontal="center" vertical="top" wrapText="1"/>
      <protection locked="0"/>
    </xf>
    <xf numFmtId="1" fontId="4" fillId="0" borderId="23" xfId="2" applyNumberFormat="1" applyBorder="1" applyAlignment="1">
      <alignment horizontal="center"/>
    </xf>
    <xf numFmtId="2" fontId="4" fillId="0" borderId="23" xfId="2" applyNumberFormat="1" applyBorder="1" applyAlignment="1">
      <alignment horizontal="center"/>
    </xf>
    <xf numFmtId="164" fontId="4" fillId="0" borderId="23" xfId="2" applyNumberFormat="1" applyBorder="1" applyAlignment="1">
      <alignment horizontal="center"/>
    </xf>
    <xf numFmtId="2" fontId="4" fillId="0" borderId="24" xfId="2" applyNumberFormat="1" applyBorder="1" applyAlignment="1">
      <alignment horizontal="center"/>
    </xf>
    <xf numFmtId="1" fontId="4" fillId="0" borderId="26" xfId="2" applyNumberFormat="1" applyBorder="1" applyAlignment="1">
      <alignment horizontal="center" wrapText="1"/>
    </xf>
    <xf numFmtId="166" fontId="4" fillId="0" borderId="27" xfId="2" applyNumberFormat="1" applyBorder="1" applyAlignment="1" applyProtection="1">
      <alignment horizontal="center" vertical="top" wrapText="1"/>
      <protection locked="0"/>
    </xf>
    <xf numFmtId="166" fontId="4" fillId="0" borderId="24" xfId="2" applyNumberFormat="1" applyBorder="1" applyAlignment="1" applyProtection="1">
      <alignment horizontal="center" vertical="top" wrapText="1"/>
      <protection locked="0"/>
    </xf>
    <xf numFmtId="164" fontId="4" fillId="0" borderId="24" xfId="2" applyNumberFormat="1" applyBorder="1" applyAlignment="1">
      <alignment horizontal="center"/>
    </xf>
    <xf numFmtId="0" fontId="4" fillId="0" borderId="28" xfId="2" applyBorder="1"/>
    <xf numFmtId="0" fontId="4" fillId="0" borderId="33" xfId="2" applyBorder="1"/>
    <xf numFmtId="164" fontId="4" fillId="0" borderId="36" xfId="2" applyNumberFormat="1" applyBorder="1" applyAlignment="1">
      <alignment horizontal="center"/>
    </xf>
    <xf numFmtId="1" fontId="4" fillId="0" borderId="36" xfId="2" applyNumberFormat="1" applyBorder="1" applyAlignment="1">
      <alignment horizontal="center" wrapText="1"/>
    </xf>
    <xf numFmtId="166" fontId="4" fillId="0" borderId="37" xfId="2" applyNumberFormat="1" applyBorder="1" applyAlignment="1" applyProtection="1">
      <alignment horizontal="center" vertical="top" wrapText="1"/>
      <protection locked="0"/>
    </xf>
    <xf numFmtId="166" fontId="4" fillId="0" borderId="38" xfId="2" applyNumberFormat="1" applyBorder="1" applyAlignment="1" applyProtection="1">
      <alignment horizontal="center" vertical="top" wrapText="1"/>
      <protection locked="0"/>
    </xf>
    <xf numFmtId="0" fontId="4" fillId="0" borderId="11" xfId="2" applyBorder="1" applyAlignment="1">
      <alignment vertical="top"/>
    </xf>
    <xf numFmtId="0" fontId="3" fillId="0" borderId="12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/>
    </xf>
    <xf numFmtId="0" fontId="4" fillId="0" borderId="35" xfId="2" applyBorder="1" applyAlignment="1">
      <alignment vertical="top"/>
    </xf>
    <xf numFmtId="0" fontId="4" fillId="0" borderId="36" xfId="2" applyBorder="1" applyAlignment="1">
      <alignment vertical="top"/>
    </xf>
    <xf numFmtId="0" fontId="4" fillId="0" borderId="37" xfId="2" applyBorder="1" applyAlignment="1">
      <alignment vertical="top"/>
    </xf>
    <xf numFmtId="0" fontId="4" fillId="0" borderId="38" xfId="2" applyBorder="1" applyAlignment="1">
      <alignment vertical="top"/>
    </xf>
    <xf numFmtId="2" fontId="4" fillId="0" borderId="15" xfId="2" applyNumberFormat="1" applyBorder="1" applyAlignment="1">
      <alignment vertical="top"/>
    </xf>
    <xf numFmtId="0" fontId="4" fillId="0" borderId="0" xfId="2" applyAlignment="1">
      <alignment vertical="top"/>
    </xf>
    <xf numFmtId="0" fontId="4" fillId="0" borderId="9" xfId="2" applyBorder="1" applyAlignment="1">
      <alignment horizontal="center" vertical="top" wrapText="1"/>
    </xf>
    <xf numFmtId="0" fontId="4" fillId="0" borderId="40" xfId="2" applyBorder="1" applyAlignment="1">
      <alignment vertical="top"/>
    </xf>
    <xf numFmtId="0" fontId="4" fillId="0" borderId="41" xfId="2" applyBorder="1" applyAlignment="1">
      <alignment vertical="top"/>
    </xf>
    <xf numFmtId="0" fontId="4" fillId="0" borderId="40" xfId="2" applyBorder="1"/>
    <xf numFmtId="0" fontId="7" fillId="0" borderId="41" xfId="2" applyFont="1" applyBorder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164" fontId="4" fillId="0" borderId="13" xfId="2" applyNumberFormat="1" applyBorder="1" applyAlignment="1">
      <alignment horizontal="center"/>
    </xf>
    <xf numFmtId="0" fontId="9" fillId="0" borderId="0" xfId="4"/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0" fontId="10" fillId="0" borderId="0" xfId="4" applyFont="1"/>
    <xf numFmtId="0" fontId="7" fillId="0" borderId="41" xfId="4" applyFont="1" applyBorder="1" applyAlignment="1">
      <alignment horizontal="right"/>
    </xf>
    <xf numFmtId="0" fontId="9" fillId="0" borderId="40" xfId="4" applyBorder="1"/>
    <xf numFmtId="0" fontId="9" fillId="0" borderId="28" xfId="4" applyBorder="1"/>
    <xf numFmtId="0" fontId="4" fillId="0" borderId="0" xfId="4" quotePrefix="1" applyFont="1"/>
    <xf numFmtId="0" fontId="9" fillId="0" borderId="0" xfId="4" applyAlignment="1">
      <alignment horizontal="center"/>
    </xf>
    <xf numFmtId="0" fontId="9" fillId="0" borderId="41" xfId="4" applyBorder="1" applyAlignment="1">
      <alignment vertical="top"/>
    </xf>
    <xf numFmtId="0" fontId="9" fillId="0" borderId="40" xfId="4" applyBorder="1" applyAlignment="1">
      <alignment vertical="top"/>
    </xf>
    <xf numFmtId="0" fontId="9" fillId="0" borderId="9" xfId="4" applyBorder="1" applyAlignment="1">
      <alignment horizontal="center" vertical="top" wrapText="1"/>
    </xf>
    <xf numFmtId="0" fontId="9" fillId="0" borderId="0" xfId="4" applyAlignment="1">
      <alignment vertical="top"/>
    </xf>
    <xf numFmtId="2" fontId="9" fillId="0" borderId="15" xfId="4" applyNumberFormat="1" applyBorder="1" applyAlignment="1">
      <alignment vertical="top"/>
    </xf>
    <xf numFmtId="0" fontId="9" fillId="0" borderId="38" xfId="4" applyBorder="1" applyAlignment="1">
      <alignment vertical="top"/>
    </xf>
    <xf numFmtId="0" fontId="9" fillId="0" borderId="37" xfId="4" applyBorder="1" applyAlignment="1">
      <alignment vertical="top"/>
    </xf>
    <xf numFmtId="0" fontId="9" fillId="0" borderId="36" xfId="4" applyBorder="1" applyAlignment="1">
      <alignment vertical="top"/>
    </xf>
    <xf numFmtId="0" fontId="3" fillId="0" borderId="13" xfId="4" applyFont="1" applyBorder="1" applyAlignment="1">
      <alignment horizontal="center" vertical="top" wrapText="1"/>
    </xf>
    <xf numFmtId="0" fontId="3" fillId="0" borderId="12" xfId="4" applyFont="1" applyBorder="1" applyAlignment="1">
      <alignment horizontal="center" vertical="top" wrapText="1"/>
    </xf>
    <xf numFmtId="0" fontId="3" fillId="0" borderId="12" xfId="4" applyFont="1" applyBorder="1" applyAlignment="1">
      <alignment horizontal="center"/>
    </xf>
    <xf numFmtId="0" fontId="9" fillId="0" borderId="11" xfId="4" applyBorder="1" applyAlignment="1">
      <alignment vertical="top"/>
    </xf>
    <xf numFmtId="0" fontId="9" fillId="0" borderId="44" xfId="4" applyBorder="1"/>
    <xf numFmtId="166" fontId="9" fillId="0" borderId="24" xfId="4" applyNumberFormat="1" applyBorder="1" applyAlignment="1" applyProtection="1">
      <alignment horizontal="center" vertical="top" wrapText="1"/>
      <protection locked="0"/>
    </xf>
    <xf numFmtId="166" fontId="9" fillId="0" borderId="27" xfId="4" applyNumberFormat="1" applyBorder="1" applyAlignment="1" applyProtection="1">
      <alignment horizontal="center" vertical="top" wrapText="1"/>
      <protection locked="0"/>
    </xf>
    <xf numFmtId="1" fontId="9" fillId="0" borderId="26" xfId="4" applyNumberFormat="1" applyBorder="1" applyAlignment="1">
      <alignment horizontal="center" wrapText="1"/>
    </xf>
    <xf numFmtId="2" fontId="4" fillId="0" borderId="24" xfId="4" applyNumberFormat="1" applyFont="1" applyBorder="1" applyAlignment="1">
      <alignment horizontal="center"/>
    </xf>
    <xf numFmtId="2" fontId="4" fillId="0" borderId="23" xfId="4" applyNumberFormat="1" applyFont="1" applyBorder="1" applyAlignment="1">
      <alignment horizontal="center"/>
    </xf>
    <xf numFmtId="164" fontId="4" fillId="0" borderId="23" xfId="4" applyNumberFormat="1" applyFont="1" applyBorder="1" applyAlignment="1">
      <alignment horizontal="center"/>
    </xf>
    <xf numFmtId="1" fontId="4" fillId="0" borderId="23" xfId="4" applyNumberFormat="1" applyFont="1" applyBorder="1" applyAlignment="1">
      <alignment horizontal="center"/>
    </xf>
    <xf numFmtId="0" fontId="9" fillId="0" borderId="15" xfId="4" applyBorder="1"/>
    <xf numFmtId="0" fontId="4" fillId="0" borderId="15" xfId="4" applyFont="1" applyBorder="1"/>
    <xf numFmtId="166" fontId="9" fillId="0" borderId="20" xfId="4" applyNumberFormat="1" applyBorder="1" applyAlignment="1" applyProtection="1">
      <alignment horizontal="center" vertical="top" wrapText="1"/>
      <protection locked="0"/>
    </xf>
    <xf numFmtId="166" fontId="9" fillId="0" borderId="22" xfId="4" applyNumberFormat="1" applyBorder="1" applyAlignment="1" applyProtection="1">
      <alignment horizontal="center" vertical="top" wrapText="1"/>
      <protection locked="0"/>
    </xf>
    <xf numFmtId="1" fontId="9" fillId="0" borderId="3" xfId="4" applyNumberFormat="1" applyBorder="1" applyAlignment="1">
      <alignment horizontal="center" wrapText="1"/>
    </xf>
    <xf numFmtId="2" fontId="4" fillId="0" borderId="20" xfId="4" applyNumberFormat="1" applyFont="1" applyBorder="1" applyAlignment="1">
      <alignment horizontal="center"/>
    </xf>
    <xf numFmtId="2" fontId="4" fillId="0" borderId="19" xfId="4" applyNumberFormat="1" applyFont="1" applyBorder="1" applyAlignment="1">
      <alignment horizontal="center"/>
    </xf>
    <xf numFmtId="1" fontId="4" fillId="0" borderId="19" xfId="4" applyNumberFormat="1" applyFont="1" applyBorder="1" applyAlignment="1">
      <alignment horizontal="center"/>
    </xf>
    <xf numFmtId="164" fontId="4" fillId="0" borderId="19" xfId="4" applyNumberFormat="1" applyFont="1" applyBorder="1" applyAlignment="1">
      <alignment horizontal="center"/>
    </xf>
    <xf numFmtId="0" fontId="9" fillId="0" borderId="11" xfId="4" applyBorder="1"/>
    <xf numFmtId="0" fontId="9" fillId="0" borderId="45" xfId="4" applyBorder="1"/>
    <xf numFmtId="166" fontId="9" fillId="0" borderId="38" xfId="4" applyNumberFormat="1" applyBorder="1" applyAlignment="1" applyProtection="1">
      <alignment horizontal="center" vertical="top" wrapText="1"/>
      <protection locked="0"/>
    </xf>
    <xf numFmtId="166" fontId="9" fillId="0" borderId="37" xfId="4" applyNumberFormat="1" applyBorder="1" applyAlignment="1" applyProtection="1">
      <alignment horizontal="center" vertical="top" wrapText="1"/>
      <protection locked="0"/>
    </xf>
    <xf numFmtId="1" fontId="9" fillId="0" borderId="36" xfId="4" applyNumberFormat="1" applyBorder="1" applyAlignment="1">
      <alignment horizontal="center" wrapText="1"/>
    </xf>
    <xf numFmtId="164" fontId="9" fillId="0" borderId="36" xfId="4" applyNumberFormat="1" applyBorder="1" applyAlignment="1">
      <alignment horizontal="center"/>
    </xf>
    <xf numFmtId="0" fontId="9" fillId="0" borderId="33" xfId="4" applyBorder="1"/>
    <xf numFmtId="0" fontId="9" fillId="0" borderId="18" xfId="4" applyBorder="1" applyAlignment="1">
      <alignment horizontal="center"/>
    </xf>
    <xf numFmtId="0" fontId="9" fillId="0" borderId="5" xfId="4" applyBorder="1" applyAlignment="1">
      <alignment horizontal="center"/>
    </xf>
    <xf numFmtId="2" fontId="4" fillId="0" borderId="46" xfId="4" applyNumberFormat="1" applyFont="1" applyBorder="1" applyAlignment="1">
      <alignment horizontal="center"/>
    </xf>
    <xf numFmtId="165" fontId="4" fillId="0" borderId="23" xfId="4" applyNumberFormat="1" applyFont="1" applyBorder="1" applyAlignment="1">
      <alignment horizontal="center"/>
    </xf>
    <xf numFmtId="2" fontId="4" fillId="0" borderId="23" xfId="4" applyNumberFormat="1" applyFont="1" applyBorder="1"/>
    <xf numFmtId="0" fontId="4" fillId="0" borderId="23" xfId="4" applyFont="1" applyBorder="1"/>
    <xf numFmtId="164" fontId="4" fillId="0" borderId="23" xfId="4" applyNumberFormat="1" applyFont="1" applyBorder="1"/>
    <xf numFmtId="0" fontId="9" fillId="0" borderId="3" xfId="4" applyBorder="1" applyAlignment="1">
      <alignment horizontal="center"/>
    </xf>
    <xf numFmtId="2" fontId="9" fillId="0" borderId="13" xfId="4" applyNumberFormat="1" applyBorder="1" applyAlignment="1">
      <alignment horizontal="center"/>
    </xf>
    <xf numFmtId="2" fontId="9" fillId="0" borderId="12" xfId="4" applyNumberFormat="1" applyBorder="1" applyAlignment="1">
      <alignment horizontal="center"/>
    </xf>
    <xf numFmtId="1" fontId="9" fillId="0" borderId="12" xfId="4" applyNumberFormat="1" applyBorder="1" applyAlignment="1">
      <alignment horizontal="center"/>
    </xf>
    <xf numFmtId="164" fontId="9" fillId="0" borderId="12" xfId="4" applyNumberFormat="1" applyBorder="1" applyAlignment="1">
      <alignment horizontal="center"/>
    </xf>
    <xf numFmtId="0" fontId="5" fillId="0" borderId="0" xfId="4" applyFont="1" applyAlignment="1">
      <alignment horizontal="center"/>
    </xf>
    <xf numFmtId="1" fontId="5" fillId="0" borderId="0" xfId="4" applyNumberFormat="1" applyFont="1" applyAlignment="1">
      <alignment horizontal="center"/>
    </xf>
    <xf numFmtId="0" fontId="3" fillId="0" borderId="0" xfId="4" applyFont="1"/>
    <xf numFmtId="2" fontId="9" fillId="0" borderId="0" xfId="4" applyNumberFormat="1" applyAlignment="1">
      <alignment horizontal="center"/>
    </xf>
    <xf numFmtId="164" fontId="9" fillId="0" borderId="0" xfId="4" applyNumberFormat="1" applyAlignment="1">
      <alignment horizontal="center"/>
    </xf>
    <xf numFmtId="0" fontId="11" fillId="0" borderId="0" xfId="4" applyFont="1"/>
    <xf numFmtId="0" fontId="12" fillId="0" borderId="0" xfId="4" applyFont="1"/>
    <xf numFmtId="0" fontId="3" fillId="0" borderId="0" xfId="4" applyFont="1" applyAlignment="1">
      <alignment horizontal="center" vertical="top" wrapText="1"/>
    </xf>
    <xf numFmtId="0" fontId="3" fillId="0" borderId="0" xfId="4" applyFont="1" applyAlignment="1">
      <alignment horizontal="center"/>
    </xf>
    <xf numFmtId="2" fontId="4" fillId="0" borderId="0" xfId="4" applyNumberFormat="1" applyFont="1" applyAlignment="1">
      <alignment horizontal="center"/>
    </xf>
    <xf numFmtId="1" fontId="4" fillId="0" borderId="0" xfId="4" applyNumberFormat="1" applyFont="1" applyAlignment="1">
      <alignment horizontal="center"/>
    </xf>
    <xf numFmtId="0" fontId="3" fillId="0" borderId="0" xfId="4" applyFont="1" applyAlignment="1">
      <alignment horizontal="right"/>
    </xf>
    <xf numFmtId="0" fontId="2" fillId="0" borderId="0" xfId="4" applyFont="1"/>
    <xf numFmtId="0" fontId="4" fillId="0" borderId="0" xfId="4" applyFont="1" applyProtection="1">
      <protection locked="0"/>
    </xf>
    <xf numFmtId="0" fontId="9" fillId="0" borderId="35" xfId="4" applyBorder="1" applyAlignment="1">
      <alignment vertical="top"/>
    </xf>
    <xf numFmtId="2" fontId="4" fillId="0" borderId="17" xfId="4" applyNumberFormat="1" applyFont="1" applyBorder="1" applyAlignment="1">
      <alignment horizontal="center"/>
    </xf>
    <xf numFmtId="2" fontId="4" fillId="0" borderId="16" xfId="4" applyNumberFormat="1" applyFont="1" applyBorder="1" applyAlignment="1">
      <alignment horizontal="center"/>
    </xf>
    <xf numFmtId="165" fontId="4" fillId="0" borderId="16" xfId="4" applyNumberFormat="1" applyFont="1" applyBorder="1" applyAlignment="1">
      <alignment horizontal="center"/>
    </xf>
    <xf numFmtId="2" fontId="4" fillId="0" borderId="16" xfId="4" applyNumberFormat="1" applyFont="1" applyBorder="1"/>
    <xf numFmtId="0" fontId="4" fillId="0" borderId="16" xfId="4" applyFont="1" applyBorder="1"/>
    <xf numFmtId="164" fontId="4" fillId="0" borderId="16" xfId="4" applyNumberFormat="1" applyFont="1" applyBorder="1"/>
    <xf numFmtId="165" fontId="9" fillId="0" borderId="0" xfId="4" applyNumberFormat="1" applyAlignment="1">
      <alignment horizontal="center"/>
    </xf>
    <xf numFmtId="0" fontId="14" fillId="0" borderId="0" xfId="4" applyFont="1"/>
    <xf numFmtId="2" fontId="1" fillId="0" borderId="0" xfId="4" applyNumberFormat="1" applyFont="1" applyAlignment="1">
      <alignment horizontal="center"/>
    </xf>
    <xf numFmtId="1" fontId="9" fillId="0" borderId="0" xfId="4" applyNumberFormat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0" xfId="2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9" fillId="0" borderId="0" xfId="4" applyAlignment="1" applyProtection="1">
      <alignment horizontal="center"/>
      <protection locked="0"/>
    </xf>
    <xf numFmtId="0" fontId="9" fillId="0" borderId="0" xfId="4" applyProtection="1">
      <protection locked="0"/>
    </xf>
    <xf numFmtId="0" fontId="9" fillId="0" borderId="0" xfId="4" applyAlignment="1">
      <alignment horizontal="right"/>
    </xf>
    <xf numFmtId="0" fontId="17" fillId="0" borderId="0" xfId="0" applyFont="1"/>
    <xf numFmtId="0" fontId="17" fillId="0" borderId="6" xfId="0" applyFont="1" applyBorder="1"/>
    <xf numFmtId="0" fontId="17" fillId="0" borderId="3" xfId="0" applyFont="1" applyBorder="1"/>
    <xf numFmtId="0" fontId="18" fillId="0" borderId="8" xfId="1" applyFont="1" applyBorder="1" applyAlignment="1">
      <alignment horizontal="right" vertical="center"/>
    </xf>
    <xf numFmtId="0" fontId="18" fillId="0" borderId="8" xfId="1" applyFont="1" applyBorder="1" applyAlignment="1">
      <alignment horizontal="right" vertical="center" wrapText="1"/>
    </xf>
    <xf numFmtId="0" fontId="18" fillId="0" borderId="7" xfId="1" applyFont="1" applyBorder="1" applyAlignment="1">
      <alignment horizontal="right" vertical="center" wrapText="1"/>
    </xf>
    <xf numFmtId="0" fontId="19" fillId="0" borderId="6" xfId="0" applyFont="1" applyBorder="1"/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right" vertical="center" wrapText="1"/>
    </xf>
    <xf numFmtId="0" fontId="18" fillId="0" borderId="4" xfId="1" applyFont="1" applyBorder="1" applyAlignment="1">
      <alignment horizontal="right" vertical="center" wrapText="1"/>
    </xf>
    <xf numFmtId="164" fontId="17" fillId="0" borderId="0" xfId="0" applyNumberFormat="1" applyFont="1"/>
    <xf numFmtId="2" fontId="17" fillId="0" borderId="0" xfId="0" applyNumberFormat="1" applyFont="1"/>
    <xf numFmtId="1" fontId="17" fillId="0" borderId="0" xfId="0" applyNumberFormat="1" applyFont="1"/>
    <xf numFmtId="1" fontId="17" fillId="0" borderId="4" xfId="0" applyNumberFormat="1" applyFont="1" applyBorder="1"/>
    <xf numFmtId="164" fontId="21" fillId="0" borderId="0" xfId="0" applyNumberFormat="1" applyFont="1"/>
    <xf numFmtId="2" fontId="21" fillId="0" borderId="0" xfId="0" applyNumberFormat="1" applyFont="1"/>
    <xf numFmtId="1" fontId="21" fillId="0" borderId="0" xfId="0" applyNumberFormat="1" applyFont="1"/>
    <xf numFmtId="1" fontId="21" fillId="0" borderId="4" xfId="0" applyNumberFormat="1" applyFont="1" applyBorder="1"/>
    <xf numFmtId="1" fontId="17" fillId="0" borderId="2" xfId="0" applyNumberFormat="1" applyFont="1" applyBorder="1"/>
    <xf numFmtId="164" fontId="17" fillId="0" borderId="2" xfId="0" applyNumberFormat="1" applyFont="1" applyBorder="1"/>
    <xf numFmtId="2" fontId="17" fillId="0" borderId="2" xfId="0" applyNumberFormat="1" applyFont="1" applyBorder="1"/>
    <xf numFmtId="1" fontId="17" fillId="0" borderId="40" xfId="0" applyNumberFormat="1" applyFont="1" applyBorder="1"/>
    <xf numFmtId="164" fontId="17" fillId="0" borderId="40" xfId="0" applyNumberFormat="1" applyFont="1" applyBorder="1"/>
    <xf numFmtId="1" fontId="17" fillId="0" borderId="28" xfId="0" applyNumberFormat="1" applyFont="1" applyBorder="1"/>
    <xf numFmtId="164" fontId="17" fillId="0" borderId="1" xfId="0" applyNumberFormat="1" applyFont="1" applyBorder="1"/>
    <xf numFmtId="164" fontId="4" fillId="0" borderId="20" xfId="2" applyNumberFormat="1" applyBorder="1" applyAlignment="1">
      <alignment horizontal="center"/>
    </xf>
    <xf numFmtId="0" fontId="22" fillId="0" borderId="0" xfId="0" applyFont="1"/>
    <xf numFmtId="1" fontId="17" fillId="0" borderId="41" xfId="0" applyNumberFormat="1" applyFont="1" applyBorder="1"/>
    <xf numFmtId="2" fontId="15" fillId="0" borderId="42" xfId="0" applyNumberFormat="1" applyFont="1" applyBorder="1"/>
    <xf numFmtId="2" fontId="15" fillId="0" borderId="0" xfId="0" applyNumberFormat="1" applyFont="1"/>
    <xf numFmtId="1" fontId="15" fillId="0" borderId="0" xfId="0" applyNumberFormat="1" applyFont="1"/>
    <xf numFmtId="164" fontId="15" fillId="0" borderId="0" xfId="0" applyNumberFormat="1" applyFont="1"/>
    <xf numFmtId="1" fontId="15" fillId="0" borderId="4" xfId="0" applyNumberFormat="1" applyFont="1" applyBorder="1"/>
    <xf numFmtId="166" fontId="0" fillId="0" borderId="30" xfId="0" applyNumberFormat="1" applyBorder="1" applyAlignment="1" applyProtection="1">
      <alignment horizontal="center" vertical="top" wrapText="1"/>
      <protection locked="0"/>
    </xf>
    <xf numFmtId="166" fontId="0" fillId="0" borderId="24" xfId="0" applyNumberFormat="1" applyBorder="1" applyAlignment="1" applyProtection="1">
      <alignment horizontal="center" vertical="top" wrapText="1"/>
      <protection locked="0"/>
    </xf>
    <xf numFmtId="166" fontId="0" fillId="0" borderId="32" xfId="0" applyNumberFormat="1" applyBorder="1" applyAlignment="1" applyProtection="1">
      <alignment horizontal="center" vertical="top" wrapText="1"/>
      <protection locked="0"/>
    </xf>
    <xf numFmtId="166" fontId="0" fillId="0" borderId="27" xfId="0" applyNumberFormat="1" applyBorder="1" applyAlignment="1" applyProtection="1">
      <alignment horizontal="center" vertical="top" wrapText="1"/>
      <protection locked="0"/>
    </xf>
    <xf numFmtId="1" fontId="0" fillId="0" borderId="31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5" fontId="0" fillId="0" borderId="6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" fontId="4" fillId="0" borderId="15" xfId="4" applyNumberFormat="1" applyFont="1" applyBorder="1" applyAlignment="1">
      <alignment horizontal="left"/>
    </xf>
    <xf numFmtId="0" fontId="4" fillId="0" borderId="44" xfId="2" applyBorder="1"/>
    <xf numFmtId="2" fontId="4" fillId="0" borderId="24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165" fontId="4" fillId="0" borderId="25" xfId="2" applyNumberFormat="1" applyBorder="1" applyAlignment="1">
      <alignment horizontal="center"/>
    </xf>
    <xf numFmtId="165" fontId="4" fillId="0" borderId="21" xfId="2" applyNumberFormat="1" applyBorder="1" applyAlignment="1">
      <alignment horizontal="center"/>
    </xf>
    <xf numFmtId="165" fontId="4" fillId="0" borderId="5" xfId="2" applyNumberFormat="1" applyBorder="1" applyAlignment="1">
      <alignment horizontal="center"/>
    </xf>
    <xf numFmtId="165" fontId="4" fillId="0" borderId="3" xfId="2" applyNumberFormat="1" applyBorder="1" applyAlignment="1">
      <alignment horizontal="center"/>
    </xf>
    <xf numFmtId="165" fontId="9" fillId="0" borderId="25" xfId="4" applyNumberFormat="1" applyBorder="1" applyAlignment="1">
      <alignment horizontal="center"/>
    </xf>
    <xf numFmtId="165" fontId="9" fillId="0" borderId="21" xfId="4" applyNumberFormat="1" applyBorder="1" applyAlignment="1">
      <alignment horizontal="center"/>
    </xf>
    <xf numFmtId="165" fontId="9" fillId="0" borderId="5" xfId="4" applyNumberFormat="1" applyBorder="1" applyAlignment="1">
      <alignment horizontal="center"/>
    </xf>
    <xf numFmtId="165" fontId="9" fillId="0" borderId="3" xfId="4" applyNumberForma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4" fillId="0" borderId="11" xfId="4" applyFont="1" applyBorder="1"/>
    <xf numFmtId="0" fontId="4" fillId="0" borderId="44" xfId="5" applyBorder="1"/>
    <xf numFmtId="0" fontId="4" fillId="0" borderId="15" xfId="5" applyBorder="1"/>
    <xf numFmtId="1" fontId="4" fillId="0" borderId="45" xfId="5" applyNumberFormat="1" applyBorder="1" applyAlignment="1">
      <alignment horizontal="left"/>
    </xf>
    <xf numFmtId="0" fontId="4" fillId="0" borderId="11" xfId="5" applyBorder="1"/>
    <xf numFmtId="0" fontId="4" fillId="0" borderId="15" xfId="5" applyBorder="1" applyAlignment="1">
      <alignment vertical="center" wrapText="1"/>
    </xf>
    <xf numFmtId="0" fontId="23" fillId="0" borderId="0" xfId="0" applyFont="1"/>
    <xf numFmtId="2" fontId="4" fillId="0" borderId="13" xfId="2" applyNumberFormat="1" applyBorder="1" applyAlignment="1">
      <alignment horizontal="center"/>
    </xf>
    <xf numFmtId="1" fontId="17" fillId="0" borderId="1" xfId="0" applyNumberFormat="1" applyFont="1" applyBorder="1"/>
    <xf numFmtId="2" fontId="17" fillId="0" borderId="42" xfId="0" applyNumberFormat="1" applyFont="1" applyBorder="1"/>
    <xf numFmtId="0" fontId="4" fillId="0" borderId="11" xfId="5" applyBorder="1" applyAlignment="1">
      <alignment wrapText="1"/>
    </xf>
    <xf numFmtId="2" fontId="4" fillId="0" borderId="20" xfId="2" applyNumberFormat="1" applyBorder="1" applyAlignment="1">
      <alignment horizontal="center"/>
    </xf>
    <xf numFmtId="2" fontId="21" fillId="0" borderId="14" xfId="0" applyNumberFormat="1" applyFont="1" applyBorder="1"/>
    <xf numFmtId="2" fontId="21" fillId="0" borderId="2" xfId="0" applyNumberFormat="1" applyFont="1" applyBorder="1"/>
    <xf numFmtId="1" fontId="21" fillId="0" borderId="2" xfId="0" applyNumberFormat="1" applyFont="1" applyBorder="1"/>
    <xf numFmtId="164" fontId="21" fillId="0" borderId="2" xfId="0" applyNumberFormat="1" applyFont="1" applyBorder="1"/>
    <xf numFmtId="1" fontId="21" fillId="0" borderId="1" xfId="0" applyNumberFormat="1" applyFont="1" applyBorder="1"/>
    <xf numFmtId="2" fontId="13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64" fontId="17" fillId="0" borderId="4" xfId="0" applyNumberFormat="1" applyFont="1" applyBorder="1"/>
    <xf numFmtId="1" fontId="18" fillId="0" borderId="3" xfId="0" applyNumberFormat="1" applyFont="1" applyBorder="1"/>
    <xf numFmtId="0" fontId="20" fillId="0" borderId="5" xfId="0" applyFont="1" applyBorder="1"/>
    <xf numFmtId="0" fontId="20" fillId="0" borderId="3" xfId="0" applyFont="1" applyBorder="1"/>
    <xf numFmtId="166" fontId="24" fillId="0" borderId="24" xfId="6" applyNumberFormat="1" applyBorder="1" applyAlignment="1" applyProtection="1">
      <alignment horizontal="center" vertical="top" wrapText="1"/>
      <protection locked="0"/>
    </xf>
    <xf numFmtId="166" fontId="24" fillId="0" borderId="27" xfId="6" applyNumberFormat="1" applyBorder="1" applyAlignment="1" applyProtection="1">
      <alignment horizontal="center" vertical="top" wrapText="1"/>
      <protection locked="0"/>
    </xf>
    <xf numFmtId="1" fontId="24" fillId="0" borderId="26" xfId="6" applyNumberFormat="1" applyBorder="1" applyAlignment="1">
      <alignment horizontal="center" wrapText="1"/>
    </xf>
    <xf numFmtId="2" fontId="4" fillId="0" borderId="23" xfId="6" applyNumberFormat="1" applyFont="1" applyBorder="1" applyAlignment="1">
      <alignment horizontal="center"/>
    </xf>
    <xf numFmtId="1" fontId="4" fillId="0" borderId="23" xfId="6" applyNumberFormat="1" applyFont="1" applyBorder="1" applyAlignment="1">
      <alignment horizontal="center"/>
    </xf>
    <xf numFmtId="164" fontId="4" fillId="0" borderId="23" xfId="6" applyNumberFormat="1" applyFont="1" applyBorder="1" applyAlignment="1">
      <alignment horizontal="center"/>
    </xf>
    <xf numFmtId="164" fontId="4" fillId="0" borderId="24" xfId="6" applyNumberFormat="1" applyFont="1" applyBorder="1" applyAlignment="1">
      <alignment horizontal="center"/>
    </xf>
    <xf numFmtId="165" fontId="24" fillId="0" borderId="25" xfId="6" applyNumberFormat="1" applyBorder="1" applyAlignment="1">
      <alignment horizontal="center"/>
    </xf>
    <xf numFmtId="2" fontId="13" fillId="0" borderId="23" xfId="6" applyNumberFormat="1" applyFont="1" applyBorder="1" applyAlignment="1">
      <alignment horizontal="center"/>
    </xf>
    <xf numFmtId="0" fontId="21" fillId="0" borderId="5" xfId="0" applyFont="1" applyBorder="1"/>
    <xf numFmtId="2" fontId="4" fillId="0" borderId="24" xfId="6" applyNumberFormat="1" applyFont="1" applyBorder="1" applyAlignment="1">
      <alignment horizontal="center"/>
    </xf>
    <xf numFmtId="2" fontId="13" fillId="0" borderId="24" xfId="6" applyNumberFormat="1" applyFont="1" applyBorder="1" applyAlignment="1">
      <alignment horizontal="center"/>
    </xf>
    <xf numFmtId="0" fontId="21" fillId="0" borderId="3" xfId="0" applyFont="1" applyBorder="1"/>
    <xf numFmtId="0" fontId="16" fillId="0" borderId="0" xfId="3" applyFont="1" applyAlignment="1">
      <alignment horizontal="left" wrapText="1"/>
    </xf>
    <xf numFmtId="2" fontId="3" fillId="2" borderId="35" xfId="2" applyNumberFormat="1" applyFont="1" applyFill="1" applyBorder="1" applyAlignment="1">
      <alignment horizontal="center"/>
    </xf>
    <xf numFmtId="2" fontId="3" fillId="2" borderId="34" xfId="2" applyNumberFormat="1" applyFont="1" applyFill="1" applyBorder="1" applyAlignment="1">
      <alignment horizontal="center"/>
    </xf>
    <xf numFmtId="0" fontId="4" fillId="0" borderId="14" xfId="2" applyBorder="1" applyAlignment="1">
      <alignment horizontal="left"/>
    </xf>
    <xf numFmtId="0" fontId="4" fillId="0" borderId="2" xfId="2" applyBorder="1" applyAlignment="1">
      <alignment horizontal="left"/>
    </xf>
    <xf numFmtId="0" fontId="8" fillId="0" borderId="0" xfId="2" applyFont="1" applyAlignment="1">
      <alignment horizontal="right"/>
    </xf>
    <xf numFmtId="0" fontId="4" fillId="0" borderId="0" xfId="2" applyAlignment="1">
      <alignment horizontal="right"/>
    </xf>
    <xf numFmtId="0" fontId="8" fillId="0" borderId="35" xfId="2" applyFont="1" applyBorder="1" applyAlignment="1">
      <alignment horizontal="center"/>
    </xf>
    <xf numFmtId="0" fontId="8" fillId="0" borderId="43" xfId="2" applyFont="1" applyBorder="1" applyAlignment="1">
      <alignment horizontal="center"/>
    </xf>
    <xf numFmtId="0" fontId="4" fillId="0" borderId="42" xfId="2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  <protection locked="0"/>
    </xf>
    <xf numFmtId="0" fontId="4" fillId="0" borderId="4" xfId="2" applyBorder="1" applyAlignment="1" applyProtection="1">
      <protection locked="0"/>
    </xf>
    <xf numFmtId="0" fontId="4" fillId="0" borderId="14" xfId="2" applyBorder="1" applyAlignment="1" applyProtection="1">
      <alignment horizontal="center"/>
      <protection locked="0"/>
    </xf>
    <xf numFmtId="0" fontId="4" fillId="0" borderId="2" xfId="2" applyBorder="1" applyAlignment="1" applyProtection="1">
      <alignment horizontal="center"/>
      <protection locked="0"/>
    </xf>
    <xf numFmtId="0" fontId="4" fillId="0" borderId="1" xfId="2" applyBorder="1" applyAlignment="1" applyProtection="1">
      <protection locked="0"/>
    </xf>
    <xf numFmtId="0" fontId="4" fillId="0" borderId="32" xfId="2" applyBorder="1" applyAlignment="1">
      <alignment horizontal="center" vertical="top" wrapText="1"/>
    </xf>
    <xf numFmtId="0" fontId="4" fillId="0" borderId="10" xfId="2" applyBorder="1" applyAlignment="1">
      <alignment horizontal="center" vertical="top" wrapText="1"/>
    </xf>
    <xf numFmtId="0" fontId="3" fillId="0" borderId="39" xfId="2" applyFont="1" applyBorder="1" applyAlignment="1">
      <alignment horizontal="right" vertical="top"/>
    </xf>
    <xf numFmtId="0" fontId="3" fillId="0" borderId="16" xfId="2" applyFont="1" applyBorder="1" applyAlignment="1">
      <alignment horizontal="right" vertical="top"/>
    </xf>
    <xf numFmtId="2" fontId="3" fillId="2" borderId="35" xfId="4" applyNumberFormat="1" applyFont="1" applyFill="1" applyBorder="1" applyAlignment="1">
      <alignment horizontal="center"/>
    </xf>
    <xf numFmtId="2" fontId="3" fillId="2" borderId="34" xfId="4" applyNumberFormat="1" applyFont="1" applyFill="1" applyBorder="1" applyAlignment="1">
      <alignment horizontal="center"/>
    </xf>
    <xf numFmtId="0" fontId="9" fillId="0" borderId="14" xfId="4" applyBorder="1" applyAlignment="1">
      <alignment horizontal="left"/>
    </xf>
    <xf numFmtId="0" fontId="9" fillId="0" borderId="2" xfId="4" applyBorder="1" applyAlignment="1">
      <alignment horizontal="left"/>
    </xf>
    <xf numFmtId="0" fontId="8" fillId="0" borderId="0" xfId="4" applyFont="1" applyAlignment="1">
      <alignment horizontal="right"/>
    </xf>
    <xf numFmtId="0" fontId="9" fillId="0" borderId="0" xfId="4" applyAlignment="1">
      <alignment horizontal="right"/>
    </xf>
    <xf numFmtId="0" fontId="8" fillId="0" borderId="35" xfId="4" applyFont="1" applyBorder="1" applyAlignment="1">
      <alignment horizontal="center"/>
    </xf>
    <xf numFmtId="0" fontId="8" fillId="0" borderId="43" xfId="4" applyFont="1" applyBorder="1" applyAlignment="1">
      <alignment horizontal="center"/>
    </xf>
    <xf numFmtId="0" fontId="4" fillId="0" borderId="42" xfId="4" applyFont="1" applyBorder="1" applyAlignment="1" applyProtection="1">
      <alignment horizontal="center"/>
      <protection locked="0"/>
    </xf>
    <xf numFmtId="0" fontId="9" fillId="0" borderId="0" xfId="4" applyAlignment="1" applyProtection="1">
      <alignment horizontal="center"/>
      <protection locked="0"/>
    </xf>
    <xf numFmtId="0" fontId="9" fillId="0" borderId="4" xfId="4" applyBorder="1" applyAlignment="1" applyProtection="1"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9" fillId="0" borderId="2" xfId="4" applyBorder="1" applyAlignment="1" applyProtection="1">
      <alignment horizontal="center"/>
      <protection locked="0"/>
    </xf>
    <xf numFmtId="0" fontId="9" fillId="0" borderId="1" xfId="4" applyBorder="1" applyAlignment="1" applyProtection="1">
      <protection locked="0"/>
    </xf>
    <xf numFmtId="0" fontId="9" fillId="0" borderId="32" xfId="4" applyBorder="1" applyAlignment="1">
      <alignment horizontal="center" vertical="top" wrapText="1"/>
    </xf>
    <xf numFmtId="0" fontId="9" fillId="0" borderId="10" xfId="4" applyBorder="1" applyAlignment="1">
      <alignment horizontal="center" vertical="top" wrapText="1"/>
    </xf>
    <xf numFmtId="0" fontId="3" fillId="0" borderId="39" xfId="4" applyFont="1" applyBorder="1" applyAlignment="1">
      <alignment horizontal="right" vertical="top"/>
    </xf>
    <xf numFmtId="0" fontId="3" fillId="0" borderId="16" xfId="4" applyFont="1" applyBorder="1" applyAlignment="1">
      <alignment horizontal="right" vertical="top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0" xfId="3" applyFont="1" applyAlignment="1">
      <alignment horizontal="left" wrapText="1"/>
    </xf>
    <xf numFmtId="0" fontId="15" fillId="0" borderId="0" xfId="3" applyFont="1" applyAlignment="1">
      <alignment horizontal="left"/>
    </xf>
    <xf numFmtId="0" fontId="17" fillId="0" borderId="0" xfId="0" applyFont="1" applyAlignment="1">
      <alignment horizontal="center"/>
    </xf>
    <xf numFmtId="166" fontId="4" fillId="0" borderId="24" xfId="5" applyNumberFormat="1" applyBorder="1" applyAlignment="1" applyProtection="1">
      <alignment horizontal="center" vertical="top" wrapText="1"/>
      <protection locked="0"/>
    </xf>
    <xf numFmtId="166" fontId="4" fillId="0" borderId="27" xfId="5" applyNumberFormat="1" applyBorder="1" applyAlignment="1" applyProtection="1">
      <alignment horizontal="center" vertical="top" wrapText="1"/>
      <protection locked="0"/>
    </xf>
    <xf numFmtId="1" fontId="4" fillId="0" borderId="26" xfId="5" applyNumberFormat="1" applyBorder="1" applyAlignment="1">
      <alignment horizontal="center" wrapText="1"/>
    </xf>
    <xf numFmtId="165" fontId="4" fillId="0" borderId="25" xfId="5" applyNumberFormat="1" applyBorder="1" applyAlignment="1">
      <alignment horizontal="center"/>
    </xf>
    <xf numFmtId="2" fontId="4" fillId="0" borderId="24" xfId="5" applyNumberFormat="1" applyBorder="1" applyAlignment="1">
      <alignment horizontal="center"/>
    </xf>
    <xf numFmtId="2" fontId="4" fillId="0" borderId="23" xfId="5" applyNumberFormat="1" applyBorder="1" applyAlignment="1">
      <alignment horizontal="center"/>
    </xf>
    <xf numFmtId="164" fontId="4" fillId="0" borderId="23" xfId="5" applyNumberFormat="1" applyBorder="1" applyAlignment="1">
      <alignment horizontal="center"/>
    </xf>
    <xf numFmtId="1" fontId="4" fillId="0" borderId="23" xfId="5" applyNumberFormat="1" applyBorder="1" applyAlignment="1">
      <alignment horizontal="center"/>
    </xf>
    <xf numFmtId="1" fontId="24" fillId="0" borderId="26" xfId="6" applyNumberFormat="1" applyBorder="1" applyAlignment="1">
      <alignment horizontal="center" vertical="top" wrapText="1"/>
    </xf>
    <xf numFmtId="165" fontId="24" fillId="0" borderId="25" xfId="6" applyNumberFormat="1" applyBorder="1" applyAlignment="1">
      <alignment horizontal="center" vertical="top"/>
    </xf>
    <xf numFmtId="164" fontId="4" fillId="0" borderId="24" xfId="6" applyNumberFormat="1" applyFont="1" applyBorder="1" applyAlignment="1">
      <alignment horizontal="center" vertical="top"/>
    </xf>
    <xf numFmtId="2" fontId="4" fillId="0" borderId="23" xfId="6" applyNumberFormat="1" applyFont="1" applyBorder="1" applyAlignment="1">
      <alignment horizontal="center" vertical="top"/>
    </xf>
    <xf numFmtId="1" fontId="4" fillId="0" borderId="23" xfId="6" applyNumberFormat="1" applyFont="1" applyBorder="1" applyAlignment="1">
      <alignment horizontal="center" vertical="top"/>
    </xf>
    <xf numFmtId="164" fontId="4" fillId="0" borderId="23" xfId="6" applyNumberFormat="1" applyFont="1" applyBorder="1" applyAlignment="1">
      <alignment horizontal="center" vertical="top"/>
    </xf>
    <xf numFmtId="0" fontId="4" fillId="0" borderId="15" xfId="5" applyBorder="1" applyAlignment="1">
      <alignment vertical="top" wrapText="1"/>
    </xf>
    <xf numFmtId="166" fontId="4" fillId="0" borderId="24" xfId="3" applyNumberFormat="1" applyBorder="1" applyAlignment="1" applyProtection="1">
      <alignment horizontal="center" vertical="top" wrapText="1"/>
      <protection locked="0"/>
    </xf>
    <xf numFmtId="166" fontId="4" fillId="0" borderId="27" xfId="3" applyNumberFormat="1" applyBorder="1" applyAlignment="1" applyProtection="1">
      <alignment horizontal="center" vertical="top" wrapText="1"/>
      <protection locked="0"/>
    </xf>
    <xf numFmtId="1" fontId="4" fillId="0" borderId="26" xfId="3" applyNumberFormat="1" applyBorder="1" applyAlignment="1">
      <alignment horizontal="center" wrapText="1"/>
    </xf>
    <xf numFmtId="165" fontId="4" fillId="0" borderId="25" xfId="3" applyNumberFormat="1" applyBorder="1" applyAlignment="1">
      <alignment horizontal="center"/>
    </xf>
    <xf numFmtId="2" fontId="4" fillId="0" borderId="24" xfId="3" applyNumberFormat="1" applyBorder="1" applyAlignment="1">
      <alignment horizontal="center"/>
    </xf>
    <xf numFmtId="2" fontId="4" fillId="0" borderId="23" xfId="3" applyNumberFormat="1" applyBorder="1" applyAlignment="1">
      <alignment horizontal="center"/>
    </xf>
    <xf numFmtId="2" fontId="13" fillId="0" borderId="23" xfId="3" applyNumberFormat="1" applyFont="1" applyBorder="1" applyAlignment="1">
      <alignment horizontal="center"/>
    </xf>
    <xf numFmtId="164" fontId="4" fillId="0" borderId="23" xfId="3" applyNumberFormat="1" applyBorder="1" applyAlignment="1">
      <alignment horizontal="center"/>
    </xf>
    <xf numFmtId="1" fontId="4" fillId="0" borderId="23" xfId="3" applyNumberFormat="1" applyBorder="1" applyAlignment="1">
      <alignment horizontal="center"/>
    </xf>
    <xf numFmtId="164" fontId="4" fillId="0" borderId="24" xfId="3" applyNumberFormat="1" applyBorder="1" applyAlignment="1">
      <alignment horizontal="center"/>
    </xf>
    <xf numFmtId="2" fontId="43" fillId="0" borderId="23" xfId="3" applyNumberFormat="1" applyFont="1" applyBorder="1" applyAlignment="1">
      <alignment horizontal="center"/>
    </xf>
    <xf numFmtId="1" fontId="4" fillId="0" borderId="26" xfId="3" applyNumberFormat="1" applyBorder="1" applyAlignment="1">
      <alignment horizontal="center" vertical="top" wrapText="1"/>
    </xf>
    <xf numFmtId="165" fontId="4" fillId="0" borderId="25" xfId="3" applyNumberFormat="1" applyBorder="1" applyAlignment="1">
      <alignment horizontal="center" vertical="top"/>
    </xf>
    <xf numFmtId="164" fontId="4" fillId="0" borderId="24" xfId="3" applyNumberFormat="1" applyBorder="1" applyAlignment="1">
      <alignment horizontal="center" vertical="top"/>
    </xf>
    <xf numFmtId="2" fontId="4" fillId="0" borderId="23" xfId="3" applyNumberFormat="1" applyBorder="1" applyAlignment="1">
      <alignment horizontal="center" vertical="top"/>
    </xf>
    <xf numFmtId="1" fontId="4" fillId="0" borderId="23" xfId="3" applyNumberFormat="1" applyBorder="1" applyAlignment="1">
      <alignment horizontal="center" vertical="top"/>
    </xf>
    <xf numFmtId="164" fontId="4" fillId="0" borderId="23" xfId="3" applyNumberFormat="1" applyBorder="1" applyAlignment="1">
      <alignment horizontal="center" vertical="top"/>
    </xf>
    <xf numFmtId="2" fontId="4" fillId="0" borderId="24" xfId="3" applyNumberFormat="1" applyBorder="1" applyAlignment="1">
      <alignment horizontal="center" vertical="top"/>
    </xf>
    <xf numFmtId="2" fontId="13" fillId="0" borderId="23" xfId="3" applyNumberFormat="1" applyFont="1" applyBorder="1" applyAlignment="1">
      <alignment horizontal="center" vertical="top"/>
    </xf>
    <xf numFmtId="2" fontId="43" fillId="0" borderId="23" xfId="3" applyNumberFormat="1" applyFont="1" applyBorder="1" applyAlignment="1">
      <alignment horizontal="center" vertical="top"/>
    </xf>
    <xf numFmtId="1" fontId="0" fillId="0" borderId="26" xfId="0" applyNumberFormat="1" applyBorder="1" applyAlignment="1">
      <alignment horizontal="center" vertical="top" wrapText="1"/>
    </xf>
    <xf numFmtId="165" fontId="0" fillId="0" borderId="25" xfId="0" applyNumberForma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13" fillId="0" borderId="23" xfId="0" applyNumberFormat="1" applyFont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top"/>
    </xf>
    <xf numFmtId="1" fontId="4" fillId="0" borderId="23" xfId="0" applyNumberFormat="1" applyFont="1" applyBorder="1" applyAlignment="1">
      <alignment horizontal="center" vertical="top"/>
    </xf>
    <xf numFmtId="0" fontId="4" fillId="0" borderId="15" xfId="5" applyBorder="1" applyAlignment="1">
      <alignment vertical="top"/>
    </xf>
    <xf numFmtId="2" fontId="4" fillId="0" borderId="24" xfId="0" applyNumberFormat="1" applyFont="1" applyBorder="1" applyAlignment="1">
      <alignment horizontal="center" vertical="top"/>
    </xf>
    <xf numFmtId="0" fontId="44" fillId="0" borderId="0" xfId="5" applyFont="1" applyAlignment="1">
      <alignment horizontal="left"/>
    </xf>
    <xf numFmtId="2" fontId="4" fillId="0" borderId="23" xfId="3" applyNumberFormat="1" applyFont="1" applyFill="1" applyBorder="1" applyAlignment="1">
      <alignment horizontal="center" vertical="top"/>
    </xf>
    <xf numFmtId="2" fontId="4" fillId="0" borderId="24" xfId="3" applyNumberFormat="1" applyFont="1" applyFill="1" applyBorder="1" applyAlignment="1">
      <alignment horizontal="center" vertical="top"/>
    </xf>
    <xf numFmtId="165" fontId="4" fillId="0" borderId="25" xfId="3" applyNumberFormat="1" applyFill="1" applyBorder="1" applyAlignment="1">
      <alignment horizontal="center" vertical="top"/>
    </xf>
    <xf numFmtId="1" fontId="4" fillId="0" borderId="26" xfId="3" applyNumberFormat="1" applyFill="1" applyBorder="1" applyAlignment="1">
      <alignment horizontal="center" vertical="top" wrapText="1"/>
    </xf>
    <xf numFmtId="165" fontId="4" fillId="0" borderId="25" xfId="5" applyNumberFormat="1" applyBorder="1" applyAlignment="1">
      <alignment horizontal="center" vertical="top"/>
    </xf>
    <xf numFmtId="1" fontId="4" fillId="0" borderId="23" xfId="5" applyNumberFormat="1" applyBorder="1" applyAlignment="1">
      <alignment horizontal="center" vertical="top"/>
    </xf>
    <xf numFmtId="1" fontId="4" fillId="0" borderId="26" xfId="5" applyNumberFormat="1" applyBorder="1" applyAlignment="1">
      <alignment horizontal="center" vertical="top" wrapText="1"/>
    </xf>
    <xf numFmtId="164" fontId="4" fillId="0" borderId="23" xfId="3" applyNumberFormat="1" applyFont="1" applyFill="1" applyBorder="1" applyAlignment="1">
      <alignment horizontal="center" vertical="top"/>
    </xf>
    <xf numFmtId="1" fontId="4" fillId="0" borderId="23" xfId="3" applyNumberFormat="1" applyFont="1" applyFill="1" applyBorder="1" applyAlignment="1">
      <alignment horizontal="center" vertical="top"/>
    </xf>
    <xf numFmtId="164" fontId="4" fillId="0" borderId="23" xfId="5" applyNumberFormat="1" applyBorder="1" applyAlignment="1">
      <alignment horizontal="center" vertical="top"/>
    </xf>
    <xf numFmtId="2" fontId="4" fillId="0" borderId="23" xfId="5" applyNumberFormat="1" applyBorder="1" applyAlignment="1">
      <alignment horizontal="center" vertical="top"/>
    </xf>
    <xf numFmtId="2" fontId="4" fillId="0" borderId="24" xfId="5" applyNumberFormat="1" applyBorder="1" applyAlignment="1">
      <alignment horizontal="center" vertical="top"/>
    </xf>
    <xf numFmtId="166" fontId="4" fillId="0" borderId="24" xfId="3" applyNumberFormat="1" applyFill="1" applyBorder="1" applyAlignment="1" applyProtection="1">
      <alignment horizontal="center" vertical="top" wrapText="1"/>
      <protection locked="0"/>
    </xf>
    <xf numFmtId="166" fontId="4" fillId="0" borderId="27" xfId="3" applyNumberFormat="1" applyFill="1" applyBorder="1" applyAlignment="1" applyProtection="1">
      <alignment horizontal="center" vertical="top" wrapText="1"/>
      <protection locked="0"/>
    </xf>
    <xf numFmtId="166" fontId="4" fillId="0" borderId="24" xfId="3" applyNumberFormat="1" applyFill="1" applyBorder="1" applyAlignment="1" applyProtection="1">
      <alignment horizontal="center" vertical="top" wrapText="1"/>
      <protection locked="0"/>
    </xf>
    <xf numFmtId="166" fontId="4" fillId="0" borderId="27" xfId="3" applyNumberFormat="1" applyFill="1" applyBorder="1" applyAlignment="1" applyProtection="1">
      <alignment horizontal="center" vertical="top" wrapText="1"/>
      <protection locked="0"/>
    </xf>
    <xf numFmtId="1" fontId="4" fillId="0" borderId="26" xfId="3" applyNumberFormat="1" applyFill="1" applyBorder="1" applyAlignment="1">
      <alignment horizontal="center" wrapText="1"/>
    </xf>
    <xf numFmtId="2" fontId="4" fillId="0" borderId="23" xfId="3" applyNumberFormat="1" applyFont="1" applyFill="1" applyBorder="1" applyAlignment="1">
      <alignment horizontal="center"/>
    </xf>
    <xf numFmtId="1" fontId="4" fillId="0" borderId="23" xfId="3" applyNumberFormat="1" applyFont="1" applyFill="1" applyBorder="1" applyAlignment="1">
      <alignment horizontal="center"/>
    </xf>
    <xf numFmtId="164" fontId="4" fillId="0" borderId="23" xfId="3" applyNumberFormat="1" applyFont="1" applyFill="1" applyBorder="1" applyAlignment="1">
      <alignment horizontal="center"/>
    </xf>
    <xf numFmtId="2" fontId="4" fillId="0" borderId="24" xfId="3" applyNumberFormat="1" applyFont="1" applyFill="1" applyBorder="1" applyAlignment="1">
      <alignment horizontal="center"/>
    </xf>
    <xf numFmtId="2" fontId="13" fillId="0" borderId="23" xfId="3" applyNumberFormat="1" applyFont="1" applyFill="1" applyBorder="1" applyAlignment="1">
      <alignment horizontal="center"/>
    </xf>
    <xf numFmtId="165" fontId="4" fillId="0" borderId="25" xfId="3" applyNumberFormat="1" applyFill="1" applyBorder="1" applyAlignment="1">
      <alignment horizontal="center"/>
    </xf>
  </cellXfs>
  <cellStyles count="84">
    <cellStyle name="20% - Accent1 2" xfId="7" xr:uid="{6FB24D33-CF99-4C62-817F-301426250B0C}"/>
    <cellStyle name="20% - Accent2 2" xfId="8" xr:uid="{39EF2636-319B-44C1-8381-EF5E692F32E8}"/>
    <cellStyle name="20% - Accent3 2" xfId="9" xr:uid="{507B81C3-6034-4D58-9173-6C7D9BF3A8A7}"/>
    <cellStyle name="20% - Accent4 2" xfId="10" xr:uid="{329E6B69-E432-41AC-9D19-DDF00AB007C3}"/>
    <cellStyle name="20% - Accent5 2" xfId="11" xr:uid="{B7B1FB0F-A26A-49D8-A84E-0CBD26D5C851}"/>
    <cellStyle name="20% - Accent6 2" xfId="12" xr:uid="{F401B148-13FD-43CD-8426-088826766D82}"/>
    <cellStyle name="40% - Accent1 2" xfId="13" xr:uid="{EF9FDB32-C31D-497E-B3C3-6429E4850537}"/>
    <cellStyle name="40% - Accent2 2" xfId="14" xr:uid="{7275CE25-96BC-4A23-8AC6-A1D942B333CC}"/>
    <cellStyle name="40% - Accent3 2" xfId="15" xr:uid="{068438AC-1FDF-4B30-AC3F-FFF1089CC29E}"/>
    <cellStyle name="40% - Accent4 2" xfId="16" xr:uid="{38884B34-DB31-4DB7-A9FC-0952A555E5AB}"/>
    <cellStyle name="40% - Accent5 2" xfId="17" xr:uid="{B41AF56C-87FD-4479-9FE9-A6E199B2C1DD}"/>
    <cellStyle name="40% - Accent6 2" xfId="18" xr:uid="{8A16FFAB-CA9D-4A61-B3ED-8CCB632F5DFD}"/>
    <cellStyle name="60% - Accent1 2" xfId="19" xr:uid="{AD8671D0-9C0A-4BB8-9CE3-1FC38C4CC4C5}"/>
    <cellStyle name="60% - Accent2 2" xfId="20" xr:uid="{D4102434-2F86-4E3F-9340-D50D5FB1CFEA}"/>
    <cellStyle name="60% - Accent3 2" xfId="21" xr:uid="{EA211CA4-5205-407A-970B-600019E594F3}"/>
    <cellStyle name="60% - Accent4 2" xfId="22" xr:uid="{54904321-F468-4516-B737-A194433CBF7C}"/>
    <cellStyle name="60% - Accent5 2" xfId="23" xr:uid="{250E6D0A-AC5B-48A1-9FD6-CC4F122AB376}"/>
    <cellStyle name="60% - Accent6 2" xfId="24" xr:uid="{5406A095-1C62-4EA7-A59E-E3FF44EEBE5D}"/>
    <cellStyle name="Accent1 2" xfId="25" xr:uid="{934D4FD6-C867-43F7-9FF7-B589D5E53700}"/>
    <cellStyle name="Accent2 2" xfId="26" xr:uid="{F4A7EA18-C251-4858-9443-CF0D04E7CF27}"/>
    <cellStyle name="Accent3 2" xfId="27" xr:uid="{85609110-89CF-4AF9-A83F-66EC540CE07B}"/>
    <cellStyle name="Accent4 2" xfId="28" xr:uid="{6D4746CE-15F1-4E60-BBCB-8EC7961D8418}"/>
    <cellStyle name="Accent5 2" xfId="29" xr:uid="{B9ACBC71-246F-4059-84B1-A677726AEBE6}"/>
    <cellStyle name="Accent6 2" xfId="30" xr:uid="{4B6BDDC5-68A2-4BB1-B567-207708E4561F}"/>
    <cellStyle name="Berekening 2" xfId="31" xr:uid="{C2C2B945-5A30-4BC9-BD15-2C659B8A6DC4}"/>
    <cellStyle name="Controlecel 2" xfId="32" xr:uid="{0D0F7BC9-4510-4BE1-ABDB-EEE8C392DB79}"/>
    <cellStyle name="Gekoppelde cel 2" xfId="33" xr:uid="{75A3970A-ED07-415A-A1E5-42E7C1F8A70C}"/>
    <cellStyle name="Goed 2" xfId="34" xr:uid="{24AC9986-A8C6-43B0-B937-2EC072A78C1B}"/>
    <cellStyle name="Invoer 2" xfId="35" xr:uid="{C8B6B15E-572F-47D9-810F-AE08DC75E247}"/>
    <cellStyle name="Komma 2" xfId="52" xr:uid="{7D24807E-4362-459A-BBF8-1E75A7419869}"/>
    <cellStyle name="Kop 1 2" xfId="36" xr:uid="{A95C7DDF-1595-497F-BEC5-AC5A0A87C8F3}"/>
    <cellStyle name="Kop 2 2" xfId="37" xr:uid="{F3D44F52-F4F7-446F-B66F-C926D490507E}"/>
    <cellStyle name="Kop 3 2" xfId="38" xr:uid="{9CC1907A-39BB-4E49-8BB8-9BA63797BF7E}"/>
    <cellStyle name="Kop 4 2" xfId="39" xr:uid="{9B6F95B4-B0A3-4B51-952F-1E6ABE6432E7}"/>
    <cellStyle name="Neutraal 2" xfId="40" xr:uid="{165BFAC9-7E4B-4A16-9D4C-F0B1D3A4AB68}"/>
    <cellStyle name="Notitie 2" xfId="41" xr:uid="{D711FFA9-5B7E-43AE-8F37-CC1A20BC63D6}"/>
    <cellStyle name="Ongeldig 2" xfId="42" xr:uid="{B4CAFDA9-F7AC-4EB4-BBFF-FC9917D275D0}"/>
    <cellStyle name="Standaard" xfId="0" builtinId="0"/>
    <cellStyle name="Standaard 10" xfId="57" xr:uid="{46C96BA9-86ED-4428-BDD4-65F20026D1A3}"/>
    <cellStyle name="Standaard 10 2" xfId="66" xr:uid="{395FF1D4-5401-431D-B700-781BD9140C89}"/>
    <cellStyle name="Standaard 11" xfId="58" xr:uid="{2B70A522-FFDD-47B0-9930-B1FADD296F1C}"/>
    <cellStyle name="Standaard 12" xfId="59" xr:uid="{8FC22A27-EA19-4B11-8A91-7278A82081F5}"/>
    <cellStyle name="Standaard 13" xfId="60" xr:uid="{7448C88B-8CDD-4181-93A9-C7DE4891A571}"/>
    <cellStyle name="Standaard 14" xfId="61" xr:uid="{85460BE7-1100-4CDE-A21E-D378D245376F}"/>
    <cellStyle name="Standaard 15" xfId="62" xr:uid="{1B1BD284-F598-4FC3-A6F6-652E5A0B4CCA}"/>
    <cellStyle name="Standaard 16" xfId="63" xr:uid="{2F51F51A-0EA2-4E16-9E25-BBC2303D7E09}"/>
    <cellStyle name="Standaard 17" xfId="64" xr:uid="{4E2F9225-8B84-44F1-95F5-625650A3866B}"/>
    <cellStyle name="Standaard 18" xfId="65" xr:uid="{0FB40FA5-4F6F-4930-8D19-40C724F86282}"/>
    <cellStyle name="Standaard 19" xfId="67" xr:uid="{EC411AD6-B0A8-4A88-A3E9-A28593E932FA}"/>
    <cellStyle name="Standaard 2" xfId="3" xr:uid="{045DC2E8-BA84-40C5-9684-9F37E37607FF}"/>
    <cellStyle name="Standaard 2 2" xfId="73" xr:uid="{8BA9017B-11FC-4C3E-BE1B-26CD5D45BE1C}"/>
    <cellStyle name="Standaard 2 3" xfId="48" xr:uid="{D8687FE9-A5BD-4101-8743-F19A6F8874FD}"/>
    <cellStyle name="Standaard 20" xfId="68" xr:uid="{B69C7309-C69C-4A23-A5BA-41335FEB8040}"/>
    <cellStyle name="Standaard 21" xfId="69" xr:uid="{C2DF55F5-B866-42DB-87C7-99B270161D96}"/>
    <cellStyle name="Standaard 22" xfId="70" xr:uid="{5962BAB8-AF78-47DF-9AC3-A62659BEB23B}"/>
    <cellStyle name="Standaard 23" xfId="71" xr:uid="{3FBE6E28-276C-458B-8AC0-7BAB485F0CF0}"/>
    <cellStyle name="Standaard 24" xfId="72" xr:uid="{3EE52E0D-D667-4A36-9DFE-F7668BA5EA87}"/>
    <cellStyle name="Standaard 25" xfId="74" xr:uid="{F385F417-0319-471B-BB3C-25FCC1FC763E}"/>
    <cellStyle name="Standaard 26" xfId="75" xr:uid="{FDA95D06-1DCF-4A12-84FD-7BF3C5E4E327}"/>
    <cellStyle name="Standaard 27" xfId="76" xr:uid="{BAB8B9D7-8087-4A9D-8006-0C337AB9CD48}"/>
    <cellStyle name="Standaard 28" xfId="77" xr:uid="{F912CA27-379F-4080-A325-7F2637CF7FCF}"/>
    <cellStyle name="Standaard 29" xfId="78" xr:uid="{EFCAF10A-8A50-4E7D-8CDC-013F409D30AC}"/>
    <cellStyle name="Standaard 3" xfId="2" xr:uid="{ADD713B8-CCE9-4B13-BA99-C32DFF5A9A08}"/>
    <cellStyle name="Standaard 3 2" xfId="5" xr:uid="{D0B3D577-0233-4F9E-80B8-AAA97C0D667D}"/>
    <cellStyle name="Standaard 3 3" xfId="50" xr:uid="{93728488-E2C9-4138-88D5-B43DFC97DEB9}"/>
    <cellStyle name="Standaard 30" xfId="79" xr:uid="{C198ED97-7D89-43DB-855E-ACF1492EC9F6}"/>
    <cellStyle name="Standaard 31" xfId="80" xr:uid="{80D6C1DD-CEF5-4F65-9095-5D6BEDD346EF}"/>
    <cellStyle name="Standaard 32" xfId="81" xr:uid="{52B467B6-8760-466C-9481-2E369AC4C645}"/>
    <cellStyle name="Standaard 33" xfId="6" xr:uid="{94BD2BF8-A57E-4C03-8023-C0DFC4D53BF9}"/>
    <cellStyle name="Standaard 33 2" xfId="82" xr:uid="{2FA2635F-26B7-4BCA-BABD-BE72B59F8773}"/>
    <cellStyle name="Standaard 34" xfId="83" xr:uid="{C61AE34B-CCE8-4E76-8A9E-504C7D6BC9E5}"/>
    <cellStyle name="Standaard 4" xfId="4" xr:uid="{DB493C99-7D35-4549-B26B-7B892E6179A6}"/>
    <cellStyle name="Standaard 4 2" xfId="49" xr:uid="{6C9ADDFB-21F4-4F2C-BED5-D4B3C81B320A}"/>
    <cellStyle name="Standaard 5" xfId="51" xr:uid="{462517E5-40A2-4763-8A65-FDEAD4D63201}"/>
    <cellStyle name="Standaard 6" xfId="53" xr:uid="{B1B45BB5-3EA8-4EAA-AF48-C8927E771600}"/>
    <cellStyle name="Standaard 7" xfId="54" xr:uid="{4A83BE78-427D-48EF-932C-6F8386242D30}"/>
    <cellStyle name="Standaard 8" xfId="55" xr:uid="{ABEB7D9D-60F8-494C-822F-F85CF7BF8145}"/>
    <cellStyle name="Standaard 9" xfId="56" xr:uid="{A9597CA6-C95D-47C7-BFEA-47BFA3324E4B}"/>
    <cellStyle name="Standaard_tabel_6.2.2." xfId="1" xr:uid="{2F0C3AD7-C066-4032-8292-23C5ED0CEA9D}"/>
    <cellStyle name="Titel 2" xfId="43" xr:uid="{38FA9397-95D7-4F39-95B9-62E92F8EA8C2}"/>
    <cellStyle name="Totaal 2" xfId="44" xr:uid="{E2228ACB-C42C-4563-BAAA-6FA4AB5B27D6}"/>
    <cellStyle name="Uitvoer 2" xfId="45" xr:uid="{15B97586-6072-45BF-A877-C098CA0CAE38}"/>
    <cellStyle name="Verklarende tekst 2" xfId="46" xr:uid="{C3CA1266-BE58-4250-8F71-C7B3BAF1B552}"/>
    <cellStyle name="Waarschuwingstekst 2" xfId="47" xr:uid="{CB97D60E-81E3-44E0-9052-B05042C99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AFEF-A54C-465E-BB4E-31EA452C78F2}">
  <sheetPr>
    <pageSetUpPr fitToPage="1"/>
  </sheetPr>
  <dimension ref="A1:N29"/>
  <sheetViews>
    <sheetView tabSelected="1" zoomScaleNormal="100" workbookViewId="0"/>
  </sheetViews>
  <sheetFormatPr defaultColWidth="9.109375" defaultRowHeight="13.2" x14ac:dyDescent="0.25"/>
  <cols>
    <col min="1" max="2" width="10.88671875" style="1" customWidth="1"/>
    <col min="3" max="3" width="12" style="1" customWidth="1"/>
    <col min="4" max="4" width="11.109375" style="1" customWidth="1"/>
    <col min="5" max="13" width="9.44140625" style="1" customWidth="1"/>
    <col min="14" max="14" width="40.44140625" style="1" customWidth="1"/>
    <col min="15" max="16384" width="9.109375" style="1"/>
  </cols>
  <sheetData>
    <row r="1" spans="1:14" ht="13.8" thickBot="1" x14ac:dyDescent="0.3"/>
    <row r="2" spans="1:14" ht="21.6" thickBot="1" x14ac:dyDescent="0.45">
      <c r="A2" s="248" t="s">
        <v>0</v>
      </c>
      <c r="B2" s="249"/>
      <c r="C2" s="249"/>
      <c r="D2" s="249"/>
      <c r="E2" s="53">
        <v>2022</v>
      </c>
      <c r="F2" s="52"/>
      <c r="G2" s="250" t="s">
        <v>1</v>
      </c>
      <c r="H2" s="251"/>
    </row>
    <row r="3" spans="1:14" ht="13.8" thickBot="1" x14ac:dyDescent="0.3"/>
    <row r="4" spans="1:14" x14ac:dyDescent="0.25">
      <c r="F4" s="51" t="s">
        <v>2</v>
      </c>
      <c r="G4" s="50"/>
      <c r="H4" s="32"/>
    </row>
    <row r="5" spans="1:14" x14ac:dyDescent="0.25">
      <c r="F5" s="252" t="s">
        <v>3</v>
      </c>
      <c r="G5" s="253"/>
      <c r="H5" s="254"/>
    </row>
    <row r="6" spans="1:14" ht="13.8" thickBot="1" x14ac:dyDescent="0.3">
      <c r="F6" s="255" t="s">
        <v>4</v>
      </c>
      <c r="G6" s="256"/>
      <c r="H6" s="257"/>
    </row>
    <row r="7" spans="1:14" x14ac:dyDescent="0.25">
      <c r="F7" s="137"/>
      <c r="G7" s="137"/>
      <c r="H7" s="138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16"/>
    </row>
    <row r="10" spans="1:14" s="46" customFormat="1" ht="12.75" customHeight="1" x14ac:dyDescent="0.25">
      <c r="A10" s="49"/>
      <c r="B10" s="48"/>
      <c r="C10" s="48"/>
      <c r="D10" s="48"/>
      <c r="E10" s="258" t="s">
        <v>6</v>
      </c>
      <c r="F10" s="259"/>
      <c r="G10" s="259"/>
      <c r="H10" s="259"/>
      <c r="I10" s="259"/>
      <c r="J10" s="259"/>
      <c r="K10" s="259"/>
      <c r="L10" s="259"/>
      <c r="M10" s="259"/>
      <c r="N10" s="47"/>
    </row>
    <row r="11" spans="1:14" ht="13.8" thickBot="1" x14ac:dyDescent="0.3">
      <c r="A11" s="260" t="s">
        <v>7</v>
      </c>
      <c r="B11" s="261"/>
      <c r="C11" s="261"/>
      <c r="D11" s="261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45"/>
    </row>
    <row r="12" spans="1:14" ht="13.8" thickBot="1" x14ac:dyDescent="0.3">
      <c r="A12" s="44" t="s">
        <v>8</v>
      </c>
      <c r="B12" s="43" t="s">
        <v>9</v>
      </c>
      <c r="C12" s="42" t="s">
        <v>10</v>
      </c>
      <c r="D12" s="41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  <c r="K12" s="40" t="s">
        <v>18</v>
      </c>
      <c r="L12" s="39" t="s">
        <v>19</v>
      </c>
      <c r="M12" s="39" t="s">
        <v>20</v>
      </c>
      <c r="N12" s="38" t="s">
        <v>21</v>
      </c>
    </row>
    <row r="13" spans="1:14" ht="13.8" thickBot="1" x14ac:dyDescent="0.3">
      <c r="A13" s="37"/>
      <c r="B13" s="36"/>
      <c r="C13" s="35"/>
      <c r="D13" s="34"/>
      <c r="E13" s="244" t="s">
        <v>22</v>
      </c>
      <c r="F13" s="245"/>
      <c r="G13" s="245"/>
      <c r="H13" s="245"/>
      <c r="I13" s="245"/>
      <c r="J13" s="245"/>
      <c r="K13" s="245"/>
      <c r="L13" s="245"/>
      <c r="M13" s="245"/>
      <c r="N13" s="33"/>
    </row>
    <row r="14" spans="1:14" x14ac:dyDescent="0.25">
      <c r="A14" s="176">
        <v>44922</v>
      </c>
      <c r="B14" s="178">
        <v>44950</v>
      </c>
      <c r="C14" s="180">
        <v>28</v>
      </c>
      <c r="D14" s="182">
        <v>5.08</v>
      </c>
      <c r="E14" s="184">
        <v>57.161055505004548</v>
      </c>
      <c r="F14" s="186">
        <v>6.7506824385805277</v>
      </c>
      <c r="G14" s="186">
        <v>1.3471337579617835</v>
      </c>
      <c r="H14" s="188">
        <v>300.76433121019113</v>
      </c>
      <c r="I14" s="188">
        <v>813.0573248407643</v>
      </c>
      <c r="J14" s="191">
        <v>21.606005459508648</v>
      </c>
      <c r="K14" s="191">
        <v>43.466787989080984</v>
      </c>
      <c r="L14" s="188">
        <v>951.77434030937206</v>
      </c>
      <c r="M14" s="188">
        <v>503.32120109190174</v>
      </c>
      <c r="N14" s="208"/>
    </row>
    <row r="15" spans="1:14" x14ac:dyDescent="0.25">
      <c r="A15" s="177">
        <v>44950</v>
      </c>
      <c r="B15" s="179">
        <v>44978</v>
      </c>
      <c r="C15" s="181">
        <v>28</v>
      </c>
      <c r="D15" s="183">
        <v>0.54960000000000009</v>
      </c>
      <c r="E15" s="185">
        <v>17.07388535031847</v>
      </c>
      <c r="F15" s="187">
        <v>1.8896178343949046</v>
      </c>
      <c r="G15" s="187">
        <v>0.49435850773430395</v>
      </c>
      <c r="H15" s="190">
        <v>90.656050955414031</v>
      </c>
      <c r="I15" s="189">
        <v>446.85259326660605</v>
      </c>
      <c r="J15" s="190">
        <v>16.537579617834396</v>
      </c>
      <c r="K15" s="190">
        <v>14.068971792538672</v>
      </c>
      <c r="L15" s="189">
        <v>259.28207461328481</v>
      </c>
      <c r="M15" s="189">
        <v>106.61146496815287</v>
      </c>
      <c r="N15" s="209"/>
    </row>
    <row r="16" spans="1:14" x14ac:dyDescent="0.25">
      <c r="A16" s="177">
        <v>44978</v>
      </c>
      <c r="B16" s="179">
        <v>45006</v>
      </c>
      <c r="C16" s="181">
        <v>28</v>
      </c>
      <c r="D16" s="183">
        <v>2.2680000000000002</v>
      </c>
      <c r="E16" s="185">
        <v>13.359417652411285</v>
      </c>
      <c r="F16" s="187">
        <v>1.8033666969972704</v>
      </c>
      <c r="G16" s="197">
        <v>0.24222474977252045</v>
      </c>
      <c r="H16" s="190">
        <v>66.316651501364873</v>
      </c>
      <c r="I16" s="189">
        <v>104.8070973612375</v>
      </c>
      <c r="J16" s="187">
        <v>9.5795723384895357</v>
      </c>
      <c r="K16" s="190">
        <v>10.803002729754324</v>
      </c>
      <c r="L16" s="189">
        <v>203.66242038216561</v>
      </c>
      <c r="M16" s="190">
        <v>93.810282074613298</v>
      </c>
      <c r="N16" s="8"/>
    </row>
    <row r="17" spans="1:14" x14ac:dyDescent="0.25">
      <c r="A17" s="230">
        <v>45006</v>
      </c>
      <c r="B17" s="231">
        <v>45034</v>
      </c>
      <c r="C17" s="232">
        <v>28</v>
      </c>
      <c r="D17" s="237">
        <v>2.5330000000000004</v>
      </c>
      <c r="E17" s="236">
        <v>18.613171064604188</v>
      </c>
      <c r="F17" s="233">
        <v>2.5027183803457689</v>
      </c>
      <c r="G17" s="233">
        <v>0.60616128298453154</v>
      </c>
      <c r="H17" s="235">
        <v>90.033553230209279</v>
      </c>
      <c r="I17" s="234">
        <v>227.91173794358508</v>
      </c>
      <c r="J17" s="235">
        <v>14.155141037306645</v>
      </c>
      <c r="K17" s="235">
        <v>14.094290263876252</v>
      </c>
      <c r="L17" s="234">
        <v>294.93630573248413</v>
      </c>
      <c r="M17" s="234">
        <v>108.30493630573248</v>
      </c>
      <c r="N17" s="8"/>
    </row>
    <row r="18" spans="1:14" x14ac:dyDescent="0.25">
      <c r="A18" s="285">
        <v>45034</v>
      </c>
      <c r="B18" s="286">
        <v>45062</v>
      </c>
      <c r="C18" s="287">
        <v>28</v>
      </c>
      <c r="D18" s="288">
        <v>2.9890000000000003</v>
      </c>
      <c r="E18" s="289">
        <v>7.0336669699727024</v>
      </c>
      <c r="F18" s="290">
        <v>1.3100773430391264</v>
      </c>
      <c r="G18" s="290">
        <v>0.52629322111010013</v>
      </c>
      <c r="H18" s="291">
        <v>39.273089171974526</v>
      </c>
      <c r="I18" s="292">
        <v>226.21132848043678</v>
      </c>
      <c r="J18" s="291">
        <v>16.930163785259328</v>
      </c>
      <c r="K18" s="290">
        <v>5.314752047315741</v>
      </c>
      <c r="L18" s="292">
        <v>108.22418107370336</v>
      </c>
      <c r="M18" s="292">
        <v>143.86601455868973</v>
      </c>
      <c r="N18" s="209"/>
    </row>
    <row r="19" spans="1:14" x14ac:dyDescent="0.25">
      <c r="A19" s="285">
        <v>45062</v>
      </c>
      <c r="B19" s="286">
        <v>45090</v>
      </c>
      <c r="C19" s="287">
        <v>28</v>
      </c>
      <c r="D19" s="288">
        <v>0.20090000000000002</v>
      </c>
      <c r="E19" s="289">
        <v>0.94631483166515029</v>
      </c>
      <c r="F19" s="290">
        <v>0.34121929026387632</v>
      </c>
      <c r="G19" s="290">
        <v>0.28207461328480438</v>
      </c>
      <c r="H19" s="291">
        <v>15.923566878980893</v>
      </c>
      <c r="I19" s="292">
        <v>150.13648771610556</v>
      </c>
      <c r="J19" s="291">
        <v>14.103730664240219</v>
      </c>
      <c r="K19" s="290">
        <v>0.88717015468607829</v>
      </c>
      <c r="L19" s="291">
        <v>23.885350318471339</v>
      </c>
      <c r="M19" s="291">
        <v>43.676069153776169</v>
      </c>
      <c r="N19" s="209" t="s">
        <v>53</v>
      </c>
    </row>
    <row r="20" spans="1:14" x14ac:dyDescent="0.25">
      <c r="A20" s="230">
        <v>45090</v>
      </c>
      <c r="B20" s="231">
        <v>45118</v>
      </c>
      <c r="C20" s="232">
        <v>28</v>
      </c>
      <c r="D20" s="237">
        <v>2.2570000000000001</v>
      </c>
      <c r="E20" s="236">
        <v>14.853503184713375</v>
      </c>
      <c r="F20" s="233">
        <v>3.1523430391264786</v>
      </c>
      <c r="G20" s="238">
        <v>0.24680163785259326</v>
      </c>
      <c r="H20" s="235">
        <v>57.399795268425841</v>
      </c>
      <c r="I20" s="235">
        <v>79.718152866242036</v>
      </c>
      <c r="J20" s="235">
        <v>18.398657870791627</v>
      </c>
      <c r="K20" s="235">
        <v>10.609645131938127</v>
      </c>
      <c r="L20" s="234">
        <v>157.01888080072794</v>
      </c>
      <c r="M20" s="234">
        <v>170.98839854413103</v>
      </c>
      <c r="N20" s="209"/>
    </row>
    <row r="21" spans="1:14" ht="26.4" x14ac:dyDescent="0.25">
      <c r="A21" s="230">
        <v>45118</v>
      </c>
      <c r="B21" s="231">
        <v>45146</v>
      </c>
      <c r="C21" s="293">
        <v>28</v>
      </c>
      <c r="D21" s="294">
        <v>4.1900000000000004</v>
      </c>
      <c r="E21" s="295">
        <v>25.734758871701551</v>
      </c>
      <c r="F21" s="296">
        <v>3.2406733393994549</v>
      </c>
      <c r="G21" s="296">
        <v>0.61954049135577804</v>
      </c>
      <c r="H21" s="297">
        <v>149.16628753412195</v>
      </c>
      <c r="I21" s="297">
        <v>207.78434940855325</v>
      </c>
      <c r="J21" s="298">
        <v>16.012738853503187</v>
      </c>
      <c r="K21" s="298">
        <v>23.351910828025481</v>
      </c>
      <c r="L21" s="297">
        <v>505.16378525932674</v>
      </c>
      <c r="M21" s="297">
        <v>136.77547770700639</v>
      </c>
      <c r="N21" s="299" t="s">
        <v>54</v>
      </c>
    </row>
    <row r="22" spans="1:14" x14ac:dyDescent="0.25">
      <c r="A22" s="230">
        <v>45146</v>
      </c>
      <c r="B22" s="231">
        <v>45174</v>
      </c>
      <c r="C22" s="232">
        <v>28</v>
      </c>
      <c r="D22" s="237">
        <v>2.09</v>
      </c>
      <c r="E22" s="236">
        <v>13.618061874431298</v>
      </c>
      <c r="F22" s="233">
        <v>2.8166515013648774</v>
      </c>
      <c r="G22" s="238">
        <v>0.19156050955414011</v>
      </c>
      <c r="H22" s="235">
        <v>52.948134667879891</v>
      </c>
      <c r="I22" s="235">
        <v>82.755914467697906</v>
      </c>
      <c r="J22" s="235">
        <v>12.767288444040037</v>
      </c>
      <c r="K22" s="235">
        <v>10.659690627843492</v>
      </c>
      <c r="L22" s="234">
        <v>182.35896269335763</v>
      </c>
      <c r="M22" s="235">
        <v>80.679026387625115</v>
      </c>
      <c r="N22" s="209"/>
    </row>
    <row r="23" spans="1:14" x14ac:dyDescent="0.25">
      <c r="A23" s="30"/>
      <c r="B23" s="29"/>
      <c r="C23" s="28"/>
      <c r="D23" s="198"/>
      <c r="E23" s="31"/>
      <c r="F23" s="25"/>
      <c r="G23" s="25"/>
      <c r="H23" s="24"/>
      <c r="I23" s="24"/>
      <c r="J23" s="26"/>
      <c r="K23" s="26"/>
      <c r="L23" s="24"/>
      <c r="M23" s="24"/>
      <c r="N23" s="8"/>
    </row>
    <row r="24" spans="1:14" x14ac:dyDescent="0.25">
      <c r="A24" s="30"/>
      <c r="B24" s="29"/>
      <c r="C24" s="28"/>
      <c r="D24" s="198"/>
      <c r="E24" s="31"/>
      <c r="F24" s="25"/>
      <c r="G24" s="25"/>
      <c r="H24" s="24"/>
      <c r="I24" s="24"/>
      <c r="J24" s="26"/>
      <c r="K24" s="26"/>
      <c r="L24" s="24"/>
      <c r="M24" s="24"/>
      <c r="N24" s="8"/>
    </row>
    <row r="25" spans="1:14" x14ac:dyDescent="0.25">
      <c r="A25" s="30"/>
      <c r="B25" s="29"/>
      <c r="C25" s="28"/>
      <c r="D25" s="198"/>
      <c r="E25" s="31"/>
      <c r="F25" s="25"/>
      <c r="G25" s="25"/>
      <c r="H25" s="24"/>
      <c r="I25" s="24"/>
      <c r="J25" s="26"/>
      <c r="K25" s="26"/>
      <c r="L25" s="24"/>
      <c r="M25" s="24"/>
      <c r="N25" s="8"/>
    </row>
    <row r="26" spans="1:14" ht="13.8" thickBot="1" x14ac:dyDescent="0.3">
      <c r="A26" s="23"/>
      <c r="B26" s="22"/>
      <c r="C26" s="21"/>
      <c r="D26" s="199"/>
      <c r="E26" s="168"/>
      <c r="F26" s="20"/>
      <c r="G26" s="20"/>
      <c r="H26" s="18"/>
      <c r="I26" s="18"/>
      <c r="J26" s="19"/>
      <c r="K26" s="20"/>
      <c r="L26" s="18"/>
      <c r="M26" s="18"/>
      <c r="N26" s="3"/>
    </row>
    <row r="27" spans="1:14" x14ac:dyDescent="0.25">
      <c r="A27" s="17"/>
      <c r="B27" s="16"/>
      <c r="C27" s="15"/>
      <c r="D27" s="200"/>
      <c r="E27" s="14"/>
      <c r="F27" s="13"/>
      <c r="G27" s="13"/>
      <c r="H27" s="12"/>
      <c r="I27" s="11"/>
      <c r="J27" s="11"/>
      <c r="K27" s="10"/>
      <c r="L27" s="10"/>
      <c r="M27" s="9"/>
      <c r="N27" s="8"/>
    </row>
    <row r="28" spans="1:14" ht="13.8" thickBot="1" x14ac:dyDescent="0.3">
      <c r="A28" s="246" t="s">
        <v>23</v>
      </c>
      <c r="B28" s="247"/>
      <c r="C28" s="7">
        <f>IF(C14="","",SUM(C14:C26))</f>
        <v>252</v>
      </c>
      <c r="D28" s="201">
        <f>IF(D14="","",AVERAGE(D14:D26))</f>
        <v>2.4619444444444447</v>
      </c>
      <c r="E28" s="54">
        <f t="shared" ref="E28:M28" si="0">IF(E14="","",(SUM(E$14*$C$14,E$15*$C$15,E$16*$C$16,E$17*$C$17,E$18*$C$18,E$19*$C$19,E$20*$C$20,E$21*$C$21,E$22*$C$22,E$23*$C$23,E$24*$C$24,E$25*$C$25,E$26*$C$26)/$C$28))</f>
        <v>18.710426144980286</v>
      </c>
      <c r="F28" s="6">
        <f t="shared" si="0"/>
        <v>2.6452610959458096</v>
      </c>
      <c r="G28" s="6">
        <f t="shared" si="0"/>
        <v>0.50623875240117278</v>
      </c>
      <c r="H28" s="5">
        <f t="shared" si="0"/>
        <v>95.831273379840269</v>
      </c>
      <c r="I28" s="4">
        <f t="shared" si="0"/>
        <v>259.91499848346984</v>
      </c>
      <c r="J28" s="5">
        <f t="shared" si="0"/>
        <v>15.565653118997069</v>
      </c>
      <c r="K28" s="5">
        <f t="shared" si="0"/>
        <v>14.806246840562126</v>
      </c>
      <c r="L28" s="4">
        <f t="shared" si="0"/>
        <v>298.47847790921043</v>
      </c>
      <c r="M28" s="4">
        <f t="shared" si="0"/>
        <v>154.2258745324032</v>
      </c>
      <c r="N28" s="3"/>
    </row>
    <row r="29" spans="1:14" x14ac:dyDescent="0.25">
      <c r="A29" s="329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9">
    <mergeCell ref="A8:N8"/>
    <mergeCell ref="E13:M13"/>
    <mergeCell ref="A28:B2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411F-5A7D-441B-9ED0-17C6DDE2A3E6}">
  <sheetPr>
    <pageSetUpPr fitToPage="1"/>
  </sheetPr>
  <dimension ref="A1:N51"/>
  <sheetViews>
    <sheetView workbookViewId="0"/>
  </sheetViews>
  <sheetFormatPr defaultColWidth="9.109375" defaultRowHeight="13.2" x14ac:dyDescent="0.25"/>
  <cols>
    <col min="1" max="2" width="10.88671875" style="55" customWidth="1"/>
    <col min="3" max="3" width="12" style="55" customWidth="1"/>
    <col min="4" max="4" width="11.109375" style="55" customWidth="1"/>
    <col min="5" max="13" width="9.44140625" style="55" customWidth="1"/>
    <col min="14" max="14" width="40.44140625" style="55" customWidth="1"/>
    <col min="15" max="16384" width="9.109375" style="55"/>
  </cols>
  <sheetData>
    <row r="1" spans="1:14" ht="13.8" thickBot="1" x14ac:dyDescent="0.3">
      <c r="A1" s="142"/>
    </row>
    <row r="2" spans="1:14" ht="21.6" thickBot="1" x14ac:dyDescent="0.45">
      <c r="A2" s="266" t="s">
        <v>0</v>
      </c>
      <c r="B2" s="267"/>
      <c r="C2" s="267"/>
      <c r="D2" s="267"/>
      <c r="E2" s="56">
        <v>2022</v>
      </c>
      <c r="F2" s="57"/>
      <c r="G2" s="268" t="s">
        <v>41</v>
      </c>
      <c r="H2" s="269"/>
    </row>
    <row r="3" spans="1:14" ht="13.8" thickBot="1" x14ac:dyDescent="0.3"/>
    <row r="4" spans="1:14" x14ac:dyDescent="0.25">
      <c r="F4" s="59" t="s">
        <v>2</v>
      </c>
      <c r="G4" s="60"/>
      <c r="H4" s="61"/>
    </row>
    <row r="5" spans="1:14" x14ac:dyDescent="0.25">
      <c r="F5" s="270" t="s">
        <v>42</v>
      </c>
      <c r="G5" s="271"/>
      <c r="H5" s="272"/>
    </row>
    <row r="6" spans="1:14" ht="13.8" thickBot="1" x14ac:dyDescent="0.3">
      <c r="F6" s="273" t="s">
        <v>43</v>
      </c>
      <c r="G6" s="274"/>
      <c r="H6" s="275"/>
    </row>
    <row r="7" spans="1:14" x14ac:dyDescent="0.25">
      <c r="F7" s="139"/>
      <c r="G7" s="140"/>
      <c r="H7" s="141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63"/>
    </row>
    <row r="10" spans="1:14" s="67" customFormat="1" ht="12.75" customHeight="1" x14ac:dyDescent="0.25">
      <c r="A10" s="64"/>
      <c r="B10" s="65"/>
      <c r="C10" s="65"/>
      <c r="D10" s="65"/>
      <c r="E10" s="276" t="s">
        <v>6</v>
      </c>
      <c r="F10" s="277"/>
      <c r="G10" s="277"/>
      <c r="H10" s="277"/>
      <c r="I10" s="277"/>
      <c r="J10" s="277"/>
      <c r="K10" s="277"/>
      <c r="L10" s="277"/>
      <c r="M10" s="277"/>
      <c r="N10" s="66"/>
    </row>
    <row r="11" spans="1:14" ht="13.8" thickBot="1" x14ac:dyDescent="0.3">
      <c r="A11" s="278" t="s">
        <v>7</v>
      </c>
      <c r="B11" s="279"/>
      <c r="C11" s="279"/>
      <c r="D11" s="279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68"/>
    </row>
    <row r="12" spans="1:14" ht="13.8" thickBot="1" x14ac:dyDescent="0.3">
      <c r="A12" s="69" t="s">
        <v>8</v>
      </c>
      <c r="B12" s="70" t="s">
        <v>9</v>
      </c>
      <c r="C12" s="71" t="s">
        <v>10</v>
      </c>
      <c r="D12" s="126" t="s">
        <v>11</v>
      </c>
      <c r="E12" s="73" t="s">
        <v>12</v>
      </c>
      <c r="F12" s="73" t="s">
        <v>13</v>
      </c>
      <c r="G12" s="73" t="s">
        <v>14</v>
      </c>
      <c r="H12" s="73" t="s">
        <v>15</v>
      </c>
      <c r="I12" s="73" t="s">
        <v>16</v>
      </c>
      <c r="J12" s="73" t="s">
        <v>17</v>
      </c>
      <c r="K12" s="74" t="s">
        <v>18</v>
      </c>
      <c r="L12" s="73" t="s">
        <v>19</v>
      </c>
      <c r="M12" s="73" t="s">
        <v>20</v>
      </c>
      <c r="N12" s="75" t="s">
        <v>21</v>
      </c>
    </row>
    <row r="13" spans="1:14" ht="13.8" thickBot="1" x14ac:dyDescent="0.3">
      <c r="A13" s="95"/>
      <c r="B13" s="96"/>
      <c r="C13" s="97"/>
      <c r="D13" s="98"/>
      <c r="E13" s="262" t="s">
        <v>22</v>
      </c>
      <c r="F13" s="263"/>
      <c r="G13" s="263"/>
      <c r="H13" s="263"/>
      <c r="I13" s="263"/>
      <c r="J13" s="263"/>
      <c r="K13" s="263"/>
      <c r="L13" s="263"/>
      <c r="M13" s="263"/>
      <c r="N13" s="99"/>
    </row>
    <row r="14" spans="1:14" x14ac:dyDescent="0.25">
      <c r="A14" s="176">
        <v>44922</v>
      </c>
      <c r="B14" s="178">
        <v>44950</v>
      </c>
      <c r="C14" s="180">
        <v>28</v>
      </c>
      <c r="D14" s="182">
        <v>7.9</v>
      </c>
      <c r="E14" s="224">
        <v>0.49863512283894457</v>
      </c>
      <c r="F14" s="196">
        <v>9.8157415832575062E-2</v>
      </c>
      <c r="G14" s="186">
        <v>0.67026842584167423</v>
      </c>
      <c r="H14" s="191">
        <v>13.63284804367607</v>
      </c>
      <c r="I14" s="188">
        <v>141.44676979071886</v>
      </c>
      <c r="J14" s="191">
        <v>18.490673339399454</v>
      </c>
      <c r="K14" s="186">
        <v>1.7009781619654232</v>
      </c>
      <c r="L14" s="186">
        <v>7.8810282074613296</v>
      </c>
      <c r="M14" s="191">
        <v>41.151046405823472</v>
      </c>
      <c r="N14" s="76"/>
    </row>
    <row r="15" spans="1:14" x14ac:dyDescent="0.25">
      <c r="A15" s="177">
        <v>44950</v>
      </c>
      <c r="B15" s="179">
        <v>44978</v>
      </c>
      <c r="C15" s="181">
        <v>28</v>
      </c>
      <c r="D15" s="183">
        <v>0.59020000000000006</v>
      </c>
      <c r="E15" s="194">
        <v>0.11871838034576888</v>
      </c>
      <c r="F15" s="187">
        <v>4.0571883530482258E-2</v>
      </c>
      <c r="G15" s="187">
        <v>0.19251137397634213</v>
      </c>
      <c r="H15" s="187">
        <v>7.8229981801637853</v>
      </c>
      <c r="I15" s="190">
        <v>40.506028207461334</v>
      </c>
      <c r="J15" s="190">
        <v>13.64278889899909</v>
      </c>
      <c r="K15" s="187">
        <v>0.34829162875341219</v>
      </c>
      <c r="L15" s="187">
        <v>1.9545700636942676</v>
      </c>
      <c r="M15" s="190">
        <v>16.750386715195631</v>
      </c>
      <c r="N15" s="84"/>
    </row>
    <row r="16" spans="1:14" x14ac:dyDescent="0.25">
      <c r="A16" s="177">
        <v>44978</v>
      </c>
      <c r="B16" s="179">
        <v>45006</v>
      </c>
      <c r="C16" s="181">
        <v>28</v>
      </c>
      <c r="D16" s="183">
        <v>2.7690000000000001</v>
      </c>
      <c r="E16" s="194">
        <v>0.29511942675159236</v>
      </c>
      <c r="F16" s="197">
        <v>0.16794358507734305</v>
      </c>
      <c r="G16" s="197">
        <v>0.30848953594176526</v>
      </c>
      <c r="H16" s="197">
        <v>2.1622611464968151</v>
      </c>
      <c r="I16" s="190">
        <v>45.237488626023655</v>
      </c>
      <c r="J16" s="190">
        <v>14.085077343039128</v>
      </c>
      <c r="K16" s="187">
        <v>0.75386942675159241</v>
      </c>
      <c r="L16" s="197">
        <v>1.5194267515923567</v>
      </c>
      <c r="M16" s="190">
        <v>86.013762511373969</v>
      </c>
      <c r="N16" s="84"/>
    </row>
    <row r="17" spans="1:14" x14ac:dyDescent="0.25">
      <c r="A17" s="230">
        <v>45006</v>
      </c>
      <c r="B17" s="231">
        <v>45034</v>
      </c>
      <c r="C17" s="232">
        <v>28</v>
      </c>
      <c r="D17" s="237">
        <v>2.3810000000000002</v>
      </c>
      <c r="E17" s="241">
        <v>0.22806642402183805</v>
      </c>
      <c r="F17" s="238">
        <v>6.4356232939035488E-2</v>
      </c>
      <c r="G17" s="238">
        <v>0.17638648771610554</v>
      </c>
      <c r="H17" s="235">
        <v>12.3977593266606</v>
      </c>
      <c r="I17" s="235">
        <v>36.638876251137404</v>
      </c>
      <c r="J17" s="235">
        <v>11.585418562329391</v>
      </c>
      <c r="K17" s="233">
        <v>0.84047088262056424</v>
      </c>
      <c r="L17" s="233">
        <v>4.7595768880800735</v>
      </c>
      <c r="M17" s="235">
        <v>39.884440400363971</v>
      </c>
      <c r="N17" s="84"/>
    </row>
    <row r="18" spans="1:14" x14ac:dyDescent="0.25">
      <c r="A18" s="344">
        <v>45034</v>
      </c>
      <c r="B18" s="345">
        <v>45062</v>
      </c>
      <c r="C18" s="346">
        <v>28</v>
      </c>
      <c r="D18" s="352">
        <v>2.8370000000000002</v>
      </c>
      <c r="E18" s="350">
        <v>0.25735213830755233</v>
      </c>
      <c r="F18" s="351">
        <v>7.4132165605095543E-2</v>
      </c>
      <c r="G18" s="351">
        <v>0.23092242948134667</v>
      </c>
      <c r="H18" s="347">
        <v>7.5459053685168334</v>
      </c>
      <c r="I18" s="349">
        <v>58.091674249317563</v>
      </c>
      <c r="J18" s="349">
        <v>13.736772065514103</v>
      </c>
      <c r="K18" s="347">
        <v>0.53406505914467695</v>
      </c>
      <c r="L18" s="351">
        <v>1.5512659235668789</v>
      </c>
      <c r="M18" s="349">
        <v>42.997270245677889</v>
      </c>
      <c r="N18" s="84"/>
    </row>
    <row r="19" spans="1:14" x14ac:dyDescent="0.25">
      <c r="A19" s="344">
        <v>45062</v>
      </c>
      <c r="B19" s="345">
        <v>45090</v>
      </c>
      <c r="C19" s="346">
        <v>28</v>
      </c>
      <c r="D19" s="352">
        <v>0.2021</v>
      </c>
      <c r="E19" s="350">
        <v>0.20245677888989994</v>
      </c>
      <c r="F19" s="347">
        <v>6.4149226569608739E-2</v>
      </c>
      <c r="G19" s="347">
        <v>0.13876251137397635</v>
      </c>
      <c r="H19" s="347">
        <v>2.4112829845313923</v>
      </c>
      <c r="I19" s="349">
        <v>91.21929026387626</v>
      </c>
      <c r="J19" s="349">
        <v>14.331210191082805</v>
      </c>
      <c r="K19" s="347">
        <v>0.32529572338489532</v>
      </c>
      <c r="L19" s="347">
        <v>3.7534121929026392</v>
      </c>
      <c r="M19" s="349">
        <v>12.056414922656963</v>
      </c>
      <c r="N19" s="84"/>
    </row>
    <row r="20" spans="1:14" x14ac:dyDescent="0.25">
      <c r="A20" s="344">
        <v>45090</v>
      </c>
      <c r="B20" s="345">
        <v>45118</v>
      </c>
      <c r="C20" s="346">
        <v>28</v>
      </c>
      <c r="D20" s="352">
        <v>1.7249999999999999</v>
      </c>
      <c r="E20" s="350">
        <v>0.27488057324840759</v>
      </c>
      <c r="F20" s="351">
        <v>8.9285714285714274E-2</v>
      </c>
      <c r="G20" s="347">
        <v>0.2694779344858963</v>
      </c>
      <c r="H20" s="347">
        <v>3.7172998180163788</v>
      </c>
      <c r="I20" s="349">
        <v>54.006483166515011</v>
      </c>
      <c r="J20" s="349">
        <v>30.379890809827117</v>
      </c>
      <c r="K20" s="347">
        <v>0.83484986351228396</v>
      </c>
      <c r="L20" s="347">
        <v>3.4832802547770703</v>
      </c>
      <c r="M20" s="348">
        <v>109.33234758871703</v>
      </c>
      <c r="N20" s="84"/>
    </row>
    <row r="21" spans="1:14" x14ac:dyDescent="0.25">
      <c r="A21" s="344">
        <v>45118</v>
      </c>
      <c r="B21" s="345">
        <v>45146</v>
      </c>
      <c r="C21" s="346">
        <v>28</v>
      </c>
      <c r="D21" s="352">
        <v>2.5730000000000004</v>
      </c>
      <c r="E21" s="350">
        <v>0.43603389444949964</v>
      </c>
      <c r="F21" s="351">
        <v>6.3080072793448599E-2</v>
      </c>
      <c r="G21" s="347">
        <v>0.45075864422202011</v>
      </c>
      <c r="H21" s="347">
        <v>4.2054595086442221</v>
      </c>
      <c r="I21" s="349">
        <v>93.9273202911738</v>
      </c>
      <c r="J21" s="349">
        <v>28.745109190172887</v>
      </c>
      <c r="K21" s="347">
        <v>1.0596110100090992</v>
      </c>
      <c r="L21" s="347">
        <v>3.0566765241128304</v>
      </c>
      <c r="M21" s="348">
        <v>105.93039126478618</v>
      </c>
      <c r="N21" s="84"/>
    </row>
    <row r="22" spans="1:14" x14ac:dyDescent="0.25">
      <c r="A22" s="344">
        <v>45146</v>
      </c>
      <c r="B22" s="345">
        <v>45174</v>
      </c>
      <c r="C22" s="346">
        <v>28</v>
      </c>
      <c r="D22" s="352">
        <v>2.1120000000000001</v>
      </c>
      <c r="E22" s="350">
        <v>0.20343039126478615</v>
      </c>
      <c r="F22" s="351">
        <v>5.3530482256596901E-2</v>
      </c>
      <c r="G22" s="351">
        <v>0.19113739763421292</v>
      </c>
      <c r="H22" s="351">
        <v>2.1999090081892629</v>
      </c>
      <c r="I22" s="349">
        <v>24.023657870791631</v>
      </c>
      <c r="J22" s="349">
        <v>30.3312101910828</v>
      </c>
      <c r="K22" s="347">
        <v>0.6534758871701547</v>
      </c>
      <c r="L22" s="351">
        <v>1.1734940855323022</v>
      </c>
      <c r="M22" s="349">
        <v>42.754322111010012</v>
      </c>
      <c r="N22" s="84"/>
    </row>
    <row r="23" spans="1:14" x14ac:dyDescent="0.25">
      <c r="A23" s="77"/>
      <c r="B23" s="78"/>
      <c r="C23" s="79"/>
      <c r="D23" s="202"/>
      <c r="E23" s="80"/>
      <c r="F23" s="81"/>
      <c r="G23" s="81"/>
      <c r="H23" s="82"/>
      <c r="I23" s="83"/>
      <c r="J23" s="82"/>
      <c r="K23" s="81"/>
      <c r="L23" s="81"/>
      <c r="M23" s="82"/>
      <c r="N23" s="84"/>
    </row>
    <row r="24" spans="1:14" x14ac:dyDescent="0.25">
      <c r="A24" s="77"/>
      <c r="B24" s="78"/>
      <c r="C24" s="79"/>
      <c r="D24" s="202"/>
      <c r="E24" s="80"/>
      <c r="F24" s="81"/>
      <c r="G24" s="81"/>
      <c r="H24" s="81"/>
      <c r="I24" s="82"/>
      <c r="J24" s="82"/>
      <c r="K24" s="81"/>
      <c r="L24" s="81"/>
      <c r="M24" s="82"/>
      <c r="N24" s="84"/>
    </row>
    <row r="25" spans="1:14" x14ac:dyDescent="0.25">
      <c r="A25" s="77"/>
      <c r="B25" s="78"/>
      <c r="C25" s="79"/>
      <c r="D25" s="202"/>
      <c r="E25" s="80"/>
      <c r="F25" s="81"/>
      <c r="G25" s="81"/>
      <c r="H25" s="81"/>
      <c r="I25" s="82"/>
      <c r="J25" s="81"/>
      <c r="K25" s="81"/>
      <c r="L25" s="81"/>
      <c r="M25" s="82"/>
      <c r="N25" s="84"/>
    </row>
    <row r="26" spans="1:14" ht="13.8" thickBot="1" x14ac:dyDescent="0.3">
      <c r="A26" s="86"/>
      <c r="B26" s="87"/>
      <c r="C26" s="88"/>
      <c r="D26" s="203"/>
      <c r="E26" s="89"/>
      <c r="F26" s="90"/>
      <c r="G26" s="90"/>
      <c r="H26" s="90"/>
      <c r="I26" s="90"/>
      <c r="J26" s="90"/>
      <c r="K26" s="90"/>
      <c r="L26" s="90"/>
      <c r="M26" s="92"/>
      <c r="N26" s="93"/>
    </row>
    <row r="27" spans="1:14" x14ac:dyDescent="0.25">
      <c r="A27" s="100"/>
      <c r="B27" s="63"/>
      <c r="C27" s="101"/>
      <c r="D27" s="204"/>
      <c r="E27" s="127"/>
      <c r="F27" s="128"/>
      <c r="G27" s="128"/>
      <c r="H27" s="129"/>
      <c r="I27" s="130"/>
      <c r="J27" s="130"/>
      <c r="K27" s="130"/>
      <c r="L27" s="130"/>
      <c r="M27" s="132"/>
      <c r="N27" s="84"/>
    </row>
    <row r="28" spans="1:14" ht="13.8" thickBot="1" x14ac:dyDescent="0.3">
      <c r="A28" s="264" t="s">
        <v>23</v>
      </c>
      <c r="B28" s="265"/>
      <c r="C28" s="107">
        <f>IF(C14="","",SUM(C14:C26))</f>
        <v>252</v>
      </c>
      <c r="D28" s="205">
        <f>IF(D14="","",AVERAGE(D14:D26))</f>
        <v>2.5654777777777777</v>
      </c>
      <c r="E28" s="108">
        <f t="shared" ref="E28:M28" si="0">IF(E14="","",(SUM(E$14*$C$14,E$15*$C$15,E$16*$C$16,E$17*$C$17,E$18*$C$18,E$19*$C$19,E$20*$C$20,E$21*$C$21,E$22*$C$22,E$23*$C$23,E$24*$C$24,E$25*$C$25,E$26*$C$26)/$C$28))</f>
        <v>0.27941034779092105</v>
      </c>
      <c r="F28" s="109">
        <f t="shared" si="0"/>
        <v>7.9467419876655537E-2</v>
      </c>
      <c r="G28" s="109">
        <f t="shared" si="0"/>
        <v>0.29207941563037104</v>
      </c>
      <c r="H28" s="109">
        <f t="shared" si="0"/>
        <v>6.2328581538772614</v>
      </c>
      <c r="I28" s="111">
        <f t="shared" si="0"/>
        <v>65.010843190779497</v>
      </c>
      <c r="J28" s="111">
        <f t="shared" si="0"/>
        <v>19.480905621271866</v>
      </c>
      <c r="K28" s="109">
        <f t="shared" si="0"/>
        <v>0.78343418259023356</v>
      </c>
      <c r="L28" s="109">
        <f t="shared" si="0"/>
        <v>3.2369700990799717</v>
      </c>
      <c r="M28" s="111">
        <f t="shared" si="0"/>
        <v>55.207820240622794</v>
      </c>
      <c r="N28" s="93"/>
    </row>
    <row r="29" spans="1:14" x14ac:dyDescent="0.25">
      <c r="A29" s="329" t="s">
        <v>55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4" x14ac:dyDescent="0.25">
      <c r="C30" s="114"/>
      <c r="D30" s="114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4" x14ac:dyDescent="0.25">
      <c r="C31" s="114"/>
      <c r="D31" s="114"/>
      <c r="E31" s="115"/>
      <c r="F31" s="115"/>
      <c r="G31" s="115"/>
      <c r="H31" s="115"/>
      <c r="I31" s="136"/>
      <c r="J31" s="136"/>
      <c r="K31" s="115"/>
      <c r="L31" s="115"/>
      <c r="M31" s="115"/>
    </row>
    <row r="33" spans="1:11" x14ac:dyDescent="0.25">
      <c r="B33" s="118"/>
      <c r="C33" s="119"/>
      <c r="D33" s="119"/>
      <c r="E33" s="119"/>
      <c r="F33" s="119"/>
      <c r="G33" s="119"/>
      <c r="H33" s="119"/>
      <c r="I33" s="120"/>
      <c r="J33" s="119"/>
      <c r="K33" s="119"/>
    </row>
    <row r="34" spans="1:11" x14ac:dyDescent="0.25">
      <c r="B34" s="114"/>
      <c r="C34" s="121"/>
      <c r="D34" s="121"/>
      <c r="E34" s="121"/>
      <c r="F34" s="121"/>
      <c r="G34" s="122"/>
      <c r="H34" s="121"/>
      <c r="I34" s="121"/>
      <c r="J34" s="121"/>
      <c r="K34" s="121"/>
    </row>
    <row r="35" spans="1:11" x14ac:dyDescent="0.25">
      <c r="B35" s="114"/>
      <c r="C35" s="121"/>
      <c r="D35" s="121"/>
      <c r="E35" s="121"/>
      <c r="F35" s="121"/>
      <c r="G35" s="122"/>
      <c r="H35" s="121"/>
      <c r="I35" s="121"/>
      <c r="J35" s="121"/>
      <c r="K35" s="121"/>
    </row>
    <row r="36" spans="1:11" x14ac:dyDescent="0.25">
      <c r="B36" s="114"/>
      <c r="C36" s="121"/>
      <c r="D36" s="121"/>
      <c r="E36" s="121"/>
      <c r="F36" s="121"/>
      <c r="G36" s="122"/>
      <c r="H36" s="121"/>
      <c r="I36" s="121"/>
      <c r="J36" s="121"/>
      <c r="K36" s="121"/>
    </row>
    <row r="37" spans="1:11" x14ac:dyDescent="0.25">
      <c r="B37" s="114"/>
      <c r="C37" s="121"/>
      <c r="D37" s="121"/>
      <c r="E37" s="121"/>
      <c r="F37" s="121"/>
      <c r="G37" s="122"/>
      <c r="H37" s="121"/>
      <c r="I37" s="121"/>
      <c r="J37" s="121"/>
      <c r="K37" s="121"/>
    </row>
    <row r="38" spans="1:11" x14ac:dyDescent="0.25">
      <c r="B38" s="114"/>
      <c r="C38" s="121"/>
      <c r="D38" s="121"/>
      <c r="E38" s="121"/>
      <c r="F38" s="121"/>
      <c r="G38" s="122"/>
      <c r="H38" s="121"/>
      <c r="I38" s="121"/>
      <c r="J38" s="121"/>
      <c r="K38" s="121"/>
    </row>
    <row r="39" spans="1:11" x14ac:dyDescent="0.25">
      <c r="B39" s="123"/>
      <c r="C39" s="121"/>
      <c r="D39" s="121"/>
      <c r="E39" s="121"/>
      <c r="F39" s="121"/>
      <c r="G39" s="122"/>
      <c r="H39" s="121"/>
      <c r="I39" s="121"/>
      <c r="J39" s="121"/>
      <c r="K39" s="121"/>
    </row>
    <row r="40" spans="1:11" x14ac:dyDescent="0.25">
      <c r="B40" s="114"/>
      <c r="C40" s="121"/>
      <c r="D40" s="121"/>
      <c r="E40" s="121"/>
      <c r="F40" s="121"/>
      <c r="G40" s="122"/>
      <c r="H40" s="121"/>
      <c r="I40" s="121"/>
      <c r="J40" s="121"/>
      <c r="K40" s="121"/>
    </row>
    <row r="41" spans="1:11" x14ac:dyDescent="0.25">
      <c r="B41" s="114"/>
      <c r="C41" s="121"/>
      <c r="D41" s="121"/>
      <c r="E41" s="121"/>
      <c r="F41" s="121"/>
      <c r="G41" s="122"/>
      <c r="H41" s="121"/>
      <c r="I41" s="121"/>
      <c r="J41" s="121"/>
      <c r="K41" s="121"/>
    </row>
    <row r="42" spans="1:11" x14ac:dyDescent="0.25">
      <c r="B42" s="114"/>
      <c r="C42" s="121"/>
      <c r="D42" s="121"/>
      <c r="E42" s="121"/>
      <c r="F42" s="121"/>
      <c r="G42" s="122"/>
      <c r="H42" s="121"/>
      <c r="I42" s="121"/>
      <c r="J42" s="121"/>
      <c r="K42" s="121"/>
    </row>
    <row r="43" spans="1:11" x14ac:dyDescent="0.25">
      <c r="B43" s="114"/>
      <c r="C43" s="121"/>
      <c r="D43" s="121"/>
      <c r="E43" s="121"/>
      <c r="F43" s="121"/>
      <c r="G43" s="122"/>
      <c r="H43" s="121"/>
      <c r="I43" s="121"/>
      <c r="J43" s="121"/>
      <c r="K43" s="121"/>
    </row>
    <row r="44" spans="1:11" x14ac:dyDescent="0.25">
      <c r="B44" s="114"/>
      <c r="C44" s="121"/>
      <c r="D44" s="121"/>
      <c r="E44" s="121"/>
      <c r="F44" s="121"/>
      <c r="G44" s="122"/>
      <c r="H44" s="121"/>
      <c r="I44" s="121"/>
      <c r="J44" s="121"/>
      <c r="K44" s="121"/>
    </row>
    <row r="45" spans="1:11" x14ac:dyDescent="0.25">
      <c r="B45" s="114"/>
      <c r="C45" s="121"/>
      <c r="D45" s="121"/>
      <c r="E45" s="121"/>
      <c r="F45" s="121"/>
      <c r="G45" s="122"/>
      <c r="H45" s="121"/>
      <c r="I45" s="121"/>
      <c r="J45" s="121"/>
      <c r="K45" s="121"/>
    </row>
    <row r="46" spans="1:11" x14ac:dyDescent="0.25">
      <c r="B46" s="114"/>
      <c r="C46" s="121"/>
      <c r="D46" s="121"/>
      <c r="E46" s="121"/>
      <c r="F46" s="121"/>
      <c r="G46" s="122"/>
      <c r="H46" s="121"/>
      <c r="I46" s="121"/>
      <c r="J46" s="121"/>
      <c r="K46" s="121"/>
    </row>
    <row r="47" spans="1:11" x14ac:dyDescent="0.25">
      <c r="B47" s="114"/>
      <c r="C47" s="121"/>
      <c r="D47" s="121"/>
      <c r="E47" s="121"/>
      <c r="F47" s="121"/>
      <c r="G47" s="122"/>
      <c r="H47" s="121"/>
      <c r="I47" s="121"/>
      <c r="J47" s="121"/>
      <c r="K47" s="121"/>
    </row>
    <row r="48" spans="1:11" x14ac:dyDescent="0.25">
      <c r="A48" s="125"/>
      <c r="B48" s="114"/>
      <c r="C48" s="121"/>
      <c r="D48" s="121"/>
      <c r="E48" s="121"/>
      <c r="F48" s="121"/>
      <c r="G48" s="122"/>
      <c r="H48" s="121"/>
      <c r="I48" s="121"/>
      <c r="J48" s="121"/>
      <c r="K48" s="121"/>
    </row>
    <row r="49" spans="2:11" x14ac:dyDescent="0.25">
      <c r="B49" s="114"/>
      <c r="C49" s="121"/>
      <c r="D49" s="121"/>
      <c r="E49" s="121"/>
      <c r="F49" s="121"/>
      <c r="G49" s="122"/>
      <c r="H49" s="121"/>
      <c r="I49" s="121"/>
      <c r="J49" s="121"/>
      <c r="K49" s="121"/>
    </row>
    <row r="50" spans="2:11" x14ac:dyDescent="0.25">
      <c r="B50" s="124"/>
      <c r="C50" s="121"/>
      <c r="D50" s="121"/>
      <c r="E50" s="121"/>
      <c r="F50" s="121"/>
      <c r="G50" s="122"/>
      <c r="H50" s="121"/>
      <c r="I50" s="121"/>
      <c r="J50" s="121"/>
      <c r="K50" s="121"/>
    </row>
    <row r="51" spans="2:11" x14ac:dyDescent="0.25">
      <c r="B51" s="114"/>
      <c r="C51" s="121"/>
      <c r="D51" s="121"/>
      <c r="E51" s="121"/>
      <c r="F51" s="121"/>
      <c r="G51" s="122"/>
      <c r="H51" s="121"/>
      <c r="I51" s="121"/>
      <c r="J51" s="121"/>
      <c r="K51" s="121"/>
    </row>
  </sheetData>
  <mergeCells count="9">
    <mergeCell ref="E13:M13"/>
    <mergeCell ref="A28:B28"/>
    <mergeCell ref="A8:N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C8048-B266-4AAD-A099-5B2C416AE529}">
  <dimension ref="A1:L23"/>
  <sheetViews>
    <sheetView workbookViewId="0"/>
  </sheetViews>
  <sheetFormatPr defaultColWidth="9.109375" defaultRowHeight="14.4" x14ac:dyDescent="0.3"/>
  <cols>
    <col min="1" max="1" width="18.88671875" style="143" bestFit="1" customWidth="1"/>
    <col min="2" max="10" width="10.44140625" style="143" customWidth="1"/>
    <col min="11" max="16384" width="9.109375" style="143"/>
  </cols>
  <sheetData>
    <row r="1" spans="1:10" ht="18" x14ac:dyDescent="0.35">
      <c r="A1" s="169" t="s">
        <v>56</v>
      </c>
    </row>
    <row r="2" spans="1:10" ht="15" thickBot="1" x14ac:dyDescent="0.35"/>
    <row r="3" spans="1:10" x14ac:dyDescent="0.3">
      <c r="A3" s="144"/>
      <c r="B3" s="280" t="s">
        <v>44</v>
      </c>
      <c r="C3" s="280"/>
      <c r="D3" s="280"/>
      <c r="E3" s="280"/>
      <c r="F3" s="280"/>
      <c r="G3" s="280"/>
      <c r="H3" s="280"/>
      <c r="I3" s="280"/>
      <c r="J3" s="281"/>
    </row>
    <row r="4" spans="1:10" ht="15" thickBot="1" x14ac:dyDescent="0.35">
      <c r="A4" s="145"/>
      <c r="B4" s="146" t="s">
        <v>12</v>
      </c>
      <c r="C4" s="146" t="s">
        <v>45</v>
      </c>
      <c r="D4" s="146" t="s">
        <v>14</v>
      </c>
      <c r="E4" s="146" t="s">
        <v>46</v>
      </c>
      <c r="F4" s="146" t="s">
        <v>16</v>
      </c>
      <c r="G4" s="147" t="s">
        <v>17</v>
      </c>
      <c r="H4" s="147" t="s">
        <v>47</v>
      </c>
      <c r="I4" s="147" t="s">
        <v>19</v>
      </c>
      <c r="J4" s="148" t="s">
        <v>20</v>
      </c>
    </row>
    <row r="5" spans="1:10" x14ac:dyDescent="0.3">
      <c r="A5" s="149" t="s">
        <v>4</v>
      </c>
      <c r="B5" s="150"/>
      <c r="C5" s="150"/>
      <c r="D5" s="150"/>
      <c r="E5" s="150"/>
      <c r="F5" s="150"/>
      <c r="G5" s="151"/>
      <c r="H5" s="151"/>
      <c r="I5" s="151"/>
      <c r="J5" s="152"/>
    </row>
    <row r="6" spans="1:10" x14ac:dyDescent="0.3">
      <c r="A6" s="228" t="s">
        <v>1</v>
      </c>
      <c r="B6" s="153">
        <f>+'05HB0F'!E28</f>
        <v>18.710426144980286</v>
      </c>
      <c r="C6" s="154">
        <f>+'05HB0F'!F28</f>
        <v>2.6452610959458096</v>
      </c>
      <c r="D6" s="154">
        <f>+'05HB0F'!G28</f>
        <v>0.50623875240117278</v>
      </c>
      <c r="E6" s="155">
        <f>+'05HB0F'!H28</f>
        <v>95.831273379840269</v>
      </c>
      <c r="F6" s="155">
        <f>+'05HB0F'!I28</f>
        <v>259.91499848346984</v>
      </c>
      <c r="G6" s="153">
        <f>+'05HB0F'!J28</f>
        <v>15.565653118997069</v>
      </c>
      <c r="H6" s="153">
        <f>+'05HB0F'!K28</f>
        <v>14.806246840562126</v>
      </c>
      <c r="I6" s="155">
        <f>+'05HB0F'!L28</f>
        <v>298.47847790921043</v>
      </c>
      <c r="J6" s="156">
        <f>+'05HB0F'!M28</f>
        <v>154.2258745324032</v>
      </c>
    </row>
    <row r="7" spans="1:10" x14ac:dyDescent="0.3">
      <c r="A7" s="228" t="s">
        <v>24</v>
      </c>
      <c r="B7" s="153">
        <f>+'05HB0O'!E28</f>
        <v>13.999103983419271</v>
      </c>
      <c r="C7" s="154">
        <f>+'05HB0O'!F28</f>
        <v>1.8173900515620265</v>
      </c>
      <c r="D7" s="154">
        <f>+'05HB0O'!G28</f>
        <v>0.48594214437367306</v>
      </c>
      <c r="E7" s="155">
        <f>+'05HB0O'!H28</f>
        <v>85.187329390354861</v>
      </c>
      <c r="F7" s="155">
        <f>+'05HB0O'!I28</f>
        <v>263.71182135274495</v>
      </c>
      <c r="G7" s="153">
        <f>+'05HB0O'!J28</f>
        <v>13.95102492164594</v>
      </c>
      <c r="H7" s="153">
        <f>+'05HB0O'!K28</f>
        <v>10.950192093822668</v>
      </c>
      <c r="I7" s="155">
        <f>+'05HB0O'!L28</f>
        <v>235.16527651400264</v>
      </c>
      <c r="J7" s="226">
        <f>+'05HB0O'!M28</f>
        <v>86.490268931351736</v>
      </c>
    </row>
    <row r="8" spans="1:10" x14ac:dyDescent="0.3">
      <c r="A8" s="228" t="s">
        <v>25</v>
      </c>
      <c r="B8" s="153">
        <f>+'05HB18'!E28</f>
        <v>12.418988221615612</v>
      </c>
      <c r="C8" s="154">
        <f>+'05HB18'!F28</f>
        <v>1.7997535638459208</v>
      </c>
      <c r="D8" s="154">
        <f>+'05HB18'!G28</f>
        <v>0.48354880699625924</v>
      </c>
      <c r="E8" s="155">
        <f>+'05HB18'!H28</f>
        <v>86.139336265291703</v>
      </c>
      <c r="F8" s="155">
        <f>+'05HB18'!I28</f>
        <v>214.33435699120415</v>
      </c>
      <c r="G8" s="153">
        <f>+'05HB18'!J28</f>
        <v>15.668026488727126</v>
      </c>
      <c r="H8" s="153">
        <f>+'05HB18'!K28</f>
        <v>9.5788140734000606</v>
      </c>
      <c r="I8" s="155">
        <f>+'05HB18'!L28</f>
        <v>188.13450358912146</v>
      </c>
      <c r="J8" s="156">
        <f>+'05HB18'!M28</f>
        <v>102.90370033363665</v>
      </c>
    </row>
    <row r="9" spans="1:10" x14ac:dyDescent="0.3">
      <c r="A9" s="228" t="s">
        <v>27</v>
      </c>
      <c r="B9" s="154">
        <f>+'05HB0X'!E28</f>
        <v>4.9918322212112027</v>
      </c>
      <c r="C9" s="154">
        <f>+'05HB0X'!F28</f>
        <v>0.97434283692245494</v>
      </c>
      <c r="D9" s="154">
        <f>+'05HB0X'!G28</f>
        <v>0.40932931452835913</v>
      </c>
      <c r="E9" s="153">
        <f>+'05HB0X'!H28</f>
        <v>52.794914568799925</v>
      </c>
      <c r="F9" s="155">
        <f>+'05HB0X'!I28</f>
        <v>202.79820038418765</v>
      </c>
      <c r="G9" s="153">
        <f>+'05HB0X'!J28</f>
        <v>12.693212263674045</v>
      </c>
      <c r="H9" s="154">
        <f>+'05HB0X'!K28</f>
        <v>4.9868719037508846</v>
      </c>
      <c r="I9" s="155">
        <f>+'05HB0X'!L28</f>
        <v>64.852163583055301</v>
      </c>
      <c r="J9" s="156">
        <f>+'05HB0X'!M28</f>
        <v>112.04449752300074</v>
      </c>
    </row>
    <row r="10" spans="1:10" x14ac:dyDescent="0.3">
      <c r="A10" s="239" t="s">
        <v>48</v>
      </c>
      <c r="B10" s="157">
        <f>AVERAGE(B6:B9)</f>
        <v>12.530087642806594</v>
      </c>
      <c r="C10" s="158">
        <f t="shared" ref="C10:J10" si="0">AVERAGE(C6:C9)</f>
        <v>1.8091868870690531</v>
      </c>
      <c r="D10" s="158">
        <f t="shared" si="0"/>
        <v>0.47126475457486605</v>
      </c>
      <c r="E10" s="159">
        <f t="shared" si="0"/>
        <v>79.98821340107169</v>
      </c>
      <c r="F10" s="159">
        <f t="shared" si="0"/>
        <v>235.18984430290163</v>
      </c>
      <c r="G10" s="157">
        <f t="shared" si="0"/>
        <v>14.469479198261045</v>
      </c>
      <c r="H10" s="157">
        <f t="shared" si="0"/>
        <v>10.080531227883935</v>
      </c>
      <c r="I10" s="159">
        <f t="shared" si="0"/>
        <v>196.65760539884747</v>
      </c>
      <c r="J10" s="160">
        <f t="shared" si="0"/>
        <v>113.91608533009808</v>
      </c>
    </row>
    <row r="11" spans="1:10" ht="15" thickBot="1" x14ac:dyDescent="0.35">
      <c r="A11" s="227" t="s">
        <v>29</v>
      </c>
      <c r="B11" s="162">
        <f>+'05HB23'!E28</f>
        <v>34.776852694368621</v>
      </c>
      <c r="C11" s="163">
        <f>+'05HB23'!F28</f>
        <v>4.5172934991406333</v>
      </c>
      <c r="D11" s="163">
        <f>+'05HB23'!G28</f>
        <v>0.55883757961783442</v>
      </c>
      <c r="E11" s="161">
        <f>+'05HB23'!H28</f>
        <v>183.76529167930443</v>
      </c>
      <c r="F11" s="161">
        <f>+'05HB23'!I28</f>
        <v>320.9662572035183</v>
      </c>
      <c r="G11" s="162">
        <f>+'05HB23'!J28</f>
        <v>18.461089626933571</v>
      </c>
      <c r="H11" s="162">
        <f>+'05HB23'!K28</f>
        <v>29.648703366696996</v>
      </c>
      <c r="I11" s="161">
        <f>+'05HB23'!L28</f>
        <v>591.93208472348601</v>
      </c>
      <c r="J11" s="215">
        <f>+'05HB23'!M28</f>
        <v>154.10029319583455</v>
      </c>
    </row>
    <row r="12" spans="1:10" x14ac:dyDescent="0.3">
      <c r="A12" s="149" t="s">
        <v>33</v>
      </c>
      <c r="B12" s="170"/>
      <c r="C12" s="164"/>
      <c r="D12" s="164"/>
      <c r="E12" s="164"/>
      <c r="F12" s="164"/>
      <c r="G12" s="165"/>
      <c r="H12" s="165"/>
      <c r="I12" s="164"/>
      <c r="J12" s="166"/>
    </row>
    <row r="13" spans="1:10" x14ac:dyDescent="0.3">
      <c r="A13" s="228" t="s">
        <v>31</v>
      </c>
      <c r="B13" s="216">
        <f>+'05BE01'!E28</f>
        <v>4.2919409058740268</v>
      </c>
      <c r="C13" s="154">
        <f>+'05BE01'!F28</f>
        <v>2.430689515721363</v>
      </c>
      <c r="D13" s="154">
        <f>+'05BE01'!G28</f>
        <v>1.4839844302901628</v>
      </c>
      <c r="E13" s="155">
        <f>+'05BE01'!H28</f>
        <v>572.48384895359425</v>
      </c>
      <c r="F13" s="155">
        <f>+'05BE01'!I28</f>
        <v>1197.9186128803963</v>
      </c>
      <c r="G13" s="153">
        <f>+'05BE01'!J28</f>
        <v>36.77872560913962</v>
      </c>
      <c r="H13" s="153">
        <f>+'05BE01'!K28</f>
        <v>34.250113739763428</v>
      </c>
      <c r="I13" s="155">
        <f>+'05BE01'!L28</f>
        <v>329.60552522495198</v>
      </c>
      <c r="J13" s="156">
        <f>+'05BE01'!M28</f>
        <v>704.57612981498335</v>
      </c>
    </row>
    <row r="14" spans="1:10" x14ac:dyDescent="0.3">
      <c r="A14" s="228" t="s">
        <v>35</v>
      </c>
      <c r="B14" s="171">
        <f>+'05BE07'!E28</f>
        <v>2.0632634465675865</v>
      </c>
      <c r="C14" s="172">
        <f>+'05BE07'!F28</f>
        <v>0.94576799615812346</v>
      </c>
      <c r="D14" s="172">
        <f>+'05BE07'!G28</f>
        <v>0.8861080780507532</v>
      </c>
      <c r="E14" s="173">
        <f>+'05BE07'!H28</f>
        <v>263.16523860074818</v>
      </c>
      <c r="F14" s="173">
        <f>+'05BE07'!I28</f>
        <v>494.03127843494082</v>
      </c>
      <c r="G14" s="174">
        <f>+'05BE07'!J28</f>
        <v>22.45842685269437</v>
      </c>
      <c r="H14" s="174">
        <f>+'05BE07'!K28</f>
        <v>14.889242745930645</v>
      </c>
      <c r="I14" s="173">
        <f>+'05BE07'!L28</f>
        <v>166.10572742897585</v>
      </c>
      <c r="J14" s="175">
        <f>+'05BE07'!M28</f>
        <v>291.29180568193311</v>
      </c>
    </row>
    <row r="15" spans="1:10" x14ac:dyDescent="0.3">
      <c r="A15" s="228" t="s">
        <v>37</v>
      </c>
      <c r="B15" s="171">
        <f>+'05BE18'!E28</f>
        <v>2.0116881508442019</v>
      </c>
      <c r="C15" s="172">
        <f>+'05BE18'!F28</f>
        <v>0.78789480335658679</v>
      </c>
      <c r="D15" s="172">
        <f>+'05BE18'!G28</f>
        <v>0.9218696289556163</v>
      </c>
      <c r="E15" s="173">
        <f>+'05BE18'!H28</f>
        <v>223.56618895966031</v>
      </c>
      <c r="F15" s="173">
        <f>+'05BE18'!I28</f>
        <v>481.43633100798706</v>
      </c>
      <c r="G15" s="174">
        <f>+'05BE18'!J28</f>
        <v>39.786720250732998</v>
      </c>
      <c r="H15" s="174">
        <f>+'05BE18'!K28</f>
        <v>15.025975634415126</v>
      </c>
      <c r="I15" s="173">
        <f>+'05BE18'!L28</f>
        <v>155.88542108987966</v>
      </c>
      <c r="J15" s="175">
        <f>+'05BE18'!M28</f>
        <v>337.07044282681221</v>
      </c>
    </row>
    <row r="16" spans="1:10" x14ac:dyDescent="0.3">
      <c r="A16" s="228" t="s">
        <v>39</v>
      </c>
      <c r="B16" s="171">
        <f>+'05BE17'!E28</f>
        <v>0.74839348903043179</v>
      </c>
      <c r="C16" s="172">
        <f>+'05BE17'!F28</f>
        <v>0.25101809726013546</v>
      </c>
      <c r="D16" s="172">
        <f>+'05BE17'!G28</f>
        <v>0.48791919421696489</v>
      </c>
      <c r="E16" s="174">
        <f>+'05BE17'!H28</f>
        <v>47.929245020725908</v>
      </c>
      <c r="F16" s="173">
        <f>+'05BE17'!I28</f>
        <v>95.039910019209387</v>
      </c>
      <c r="G16" s="174">
        <f>+'05BE17'!J28</f>
        <v>13.400262865231021</v>
      </c>
      <c r="H16" s="172">
        <f>+'05BE17'!K28</f>
        <v>6.6384503589121424</v>
      </c>
      <c r="I16" s="174">
        <f>+'05BE17'!L28</f>
        <v>40.702249519765438</v>
      </c>
      <c r="J16" s="175">
        <f>+'05BE17'!M28</f>
        <v>103.36050449903954</v>
      </c>
    </row>
    <row r="17" spans="1:12" ht="15" thickBot="1" x14ac:dyDescent="0.35">
      <c r="A17" s="242" t="s">
        <v>49</v>
      </c>
      <c r="B17" s="219">
        <f>AVERAGE(B13:B16)</f>
        <v>2.2788214980790618</v>
      </c>
      <c r="C17" s="220">
        <f t="shared" ref="C17:J17" si="1">AVERAGE(C13:C16)</f>
        <v>1.1038426031240522</v>
      </c>
      <c r="D17" s="220">
        <f t="shared" si="1"/>
        <v>0.94497033287837429</v>
      </c>
      <c r="E17" s="221">
        <f t="shared" si="1"/>
        <v>276.78613038368218</v>
      </c>
      <c r="F17" s="221">
        <f t="shared" si="1"/>
        <v>567.10653308563337</v>
      </c>
      <c r="G17" s="222">
        <f t="shared" si="1"/>
        <v>28.106033894449503</v>
      </c>
      <c r="H17" s="222">
        <f t="shared" si="1"/>
        <v>17.700945619755334</v>
      </c>
      <c r="I17" s="221">
        <f t="shared" si="1"/>
        <v>173.07473081589325</v>
      </c>
      <c r="J17" s="223">
        <f t="shared" si="1"/>
        <v>359.07472070569207</v>
      </c>
    </row>
    <row r="18" spans="1:12" x14ac:dyDescent="0.3">
      <c r="A18" s="149" t="s">
        <v>50</v>
      </c>
      <c r="B18" s="164"/>
      <c r="C18" s="165"/>
      <c r="D18" s="164"/>
      <c r="E18" s="164"/>
      <c r="F18" s="164"/>
      <c r="G18" s="165"/>
      <c r="H18" s="164"/>
      <c r="I18" s="164"/>
      <c r="J18" s="166"/>
    </row>
    <row r="19" spans="1:12" ht="15" thickBot="1" x14ac:dyDescent="0.35">
      <c r="A19" s="229" t="s">
        <v>41</v>
      </c>
      <c r="B19" s="163">
        <f>+'05KK01'!E28</f>
        <v>0.27941034779092105</v>
      </c>
      <c r="C19" s="163">
        <f>+'05KK01'!F28</f>
        <v>7.9467419876655537E-2</v>
      </c>
      <c r="D19" s="163">
        <f>+'05KK01'!G28</f>
        <v>0.29207941563037104</v>
      </c>
      <c r="E19" s="163">
        <f>+'05KK01'!H28</f>
        <v>6.2328581538772614</v>
      </c>
      <c r="F19" s="162">
        <f>+'05KK01'!I28</f>
        <v>65.010843190779497</v>
      </c>
      <c r="G19" s="162">
        <f>+'05KK01'!J28</f>
        <v>19.480905621271866</v>
      </c>
      <c r="H19" s="163">
        <f>+'05KK01'!K28</f>
        <v>0.78343418259023356</v>
      </c>
      <c r="I19" s="163">
        <f>+'05KK01'!L28</f>
        <v>3.2369700990799717</v>
      </c>
      <c r="J19" s="167">
        <f>+'05KK01'!M28</f>
        <v>55.207820240622794</v>
      </c>
    </row>
    <row r="20" spans="1:12" x14ac:dyDescent="0.3">
      <c r="A20" s="213"/>
    </row>
    <row r="21" spans="1:12" ht="42.6" customHeight="1" x14ac:dyDescent="0.3">
      <c r="A21" s="282" t="s">
        <v>51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</row>
    <row r="22" spans="1:12" ht="6.6" customHeight="1" x14ac:dyDescent="0.3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</row>
    <row r="23" spans="1:12" ht="57" customHeight="1" x14ac:dyDescent="0.3">
      <c r="A23" s="282" t="s">
        <v>52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</row>
  </sheetData>
  <mergeCells count="4">
    <mergeCell ref="B3:J3"/>
    <mergeCell ref="A21:L21"/>
    <mergeCell ref="A23:L23"/>
    <mergeCell ref="A22:L2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A73B-BDA6-4B66-857D-9C3394C3009A}">
  <sheetPr>
    <pageSetUpPr fitToPage="1"/>
  </sheetPr>
  <dimension ref="A1:N29"/>
  <sheetViews>
    <sheetView workbookViewId="0"/>
  </sheetViews>
  <sheetFormatPr defaultColWidth="9.109375" defaultRowHeight="13.2" x14ac:dyDescent="0.25"/>
  <cols>
    <col min="1" max="2" width="10.88671875" style="1" customWidth="1"/>
    <col min="3" max="3" width="12" style="1" customWidth="1"/>
    <col min="4" max="4" width="11.109375" style="1" customWidth="1"/>
    <col min="5" max="13" width="9.44140625" style="1" customWidth="1"/>
    <col min="14" max="14" width="40.44140625" style="1" customWidth="1"/>
    <col min="15" max="16384" width="9.109375" style="1"/>
  </cols>
  <sheetData>
    <row r="1" spans="1:14" ht="13.8" thickBot="1" x14ac:dyDescent="0.3"/>
    <row r="2" spans="1:14" ht="21.6" thickBot="1" x14ac:dyDescent="0.45">
      <c r="A2" s="248" t="s">
        <v>0</v>
      </c>
      <c r="B2" s="249"/>
      <c r="C2" s="249"/>
      <c r="D2" s="249"/>
      <c r="E2" s="53">
        <v>2022</v>
      </c>
      <c r="F2" s="52"/>
      <c r="G2" s="250" t="s">
        <v>24</v>
      </c>
      <c r="H2" s="251"/>
    </row>
    <row r="3" spans="1:14" ht="13.8" thickBot="1" x14ac:dyDescent="0.3"/>
    <row r="4" spans="1:14" x14ac:dyDescent="0.25">
      <c r="F4" s="51" t="s">
        <v>2</v>
      </c>
      <c r="G4" s="50"/>
      <c r="H4" s="32"/>
    </row>
    <row r="5" spans="1:14" x14ac:dyDescent="0.25">
      <c r="F5" s="252" t="s">
        <v>3</v>
      </c>
      <c r="G5" s="253"/>
      <c r="H5" s="254"/>
    </row>
    <row r="6" spans="1:14" ht="13.8" thickBot="1" x14ac:dyDescent="0.3">
      <c r="F6" s="255" t="s">
        <v>4</v>
      </c>
      <c r="G6" s="256"/>
      <c r="H6" s="257"/>
    </row>
    <row r="7" spans="1:14" x14ac:dyDescent="0.25">
      <c r="F7" s="137"/>
      <c r="G7" s="137"/>
      <c r="H7" s="138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16"/>
    </row>
    <row r="10" spans="1:14" s="46" customFormat="1" ht="12.75" customHeight="1" x14ac:dyDescent="0.25">
      <c r="A10" s="49"/>
      <c r="B10" s="48"/>
      <c r="C10" s="48"/>
      <c r="D10" s="48"/>
      <c r="E10" s="258" t="s">
        <v>6</v>
      </c>
      <c r="F10" s="259"/>
      <c r="G10" s="259"/>
      <c r="H10" s="259"/>
      <c r="I10" s="259"/>
      <c r="J10" s="259"/>
      <c r="K10" s="259"/>
      <c r="L10" s="259"/>
      <c r="M10" s="259"/>
      <c r="N10" s="47"/>
    </row>
    <row r="11" spans="1:14" ht="13.8" thickBot="1" x14ac:dyDescent="0.3">
      <c r="A11" s="260" t="s">
        <v>7</v>
      </c>
      <c r="B11" s="261"/>
      <c r="C11" s="261"/>
      <c r="D11" s="261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45"/>
    </row>
    <row r="12" spans="1:14" ht="13.8" thickBot="1" x14ac:dyDescent="0.3">
      <c r="A12" s="44" t="s">
        <v>8</v>
      </c>
      <c r="B12" s="43" t="s">
        <v>9</v>
      </c>
      <c r="C12" s="42" t="s">
        <v>10</v>
      </c>
      <c r="D12" s="41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  <c r="K12" s="40" t="s">
        <v>18</v>
      </c>
      <c r="L12" s="39" t="s">
        <v>19</v>
      </c>
      <c r="M12" s="39" t="s">
        <v>20</v>
      </c>
      <c r="N12" s="38" t="s">
        <v>21</v>
      </c>
    </row>
    <row r="13" spans="1:14" ht="13.8" thickBot="1" x14ac:dyDescent="0.3">
      <c r="A13" s="37"/>
      <c r="B13" s="36"/>
      <c r="C13" s="35"/>
      <c r="D13" s="34"/>
      <c r="E13" s="244" t="s">
        <v>22</v>
      </c>
      <c r="F13" s="245"/>
      <c r="G13" s="245"/>
      <c r="H13" s="245"/>
      <c r="I13" s="245"/>
      <c r="J13" s="245"/>
      <c r="K13" s="245"/>
      <c r="L13" s="245"/>
      <c r="M13" s="245"/>
      <c r="N13" s="33"/>
    </row>
    <row r="14" spans="1:14" x14ac:dyDescent="0.25">
      <c r="A14" s="176">
        <v>44922</v>
      </c>
      <c r="B14" s="178">
        <v>44950</v>
      </c>
      <c r="C14" s="180">
        <v>28</v>
      </c>
      <c r="D14" s="182">
        <v>6.44</v>
      </c>
      <c r="E14" s="184">
        <v>48.271155595996362</v>
      </c>
      <c r="F14" s="186">
        <v>5.3384895359417666</v>
      </c>
      <c r="G14" s="186">
        <v>1.1655595996360328</v>
      </c>
      <c r="H14" s="188">
        <v>289.22656960873525</v>
      </c>
      <c r="I14" s="188">
        <v>834.07643312101914</v>
      </c>
      <c r="J14" s="191">
        <v>22.368061874431302</v>
      </c>
      <c r="K14" s="191">
        <v>35.928116469517747</v>
      </c>
      <c r="L14" s="188">
        <v>759.05368516833494</v>
      </c>
      <c r="M14" s="188">
        <v>156.04640582347588</v>
      </c>
      <c r="N14" s="208"/>
    </row>
    <row r="15" spans="1:14" x14ac:dyDescent="0.25">
      <c r="A15" s="177">
        <v>44950</v>
      </c>
      <c r="B15" s="179">
        <v>44978</v>
      </c>
      <c r="C15" s="181">
        <v>28</v>
      </c>
      <c r="D15" s="183">
        <v>0.52960000000000007</v>
      </c>
      <c r="E15" s="194">
        <v>7.5634212920837127</v>
      </c>
      <c r="F15" s="187">
        <v>1.039235668789809</v>
      </c>
      <c r="G15" s="187">
        <v>0.35686988171064604</v>
      </c>
      <c r="H15" s="190">
        <v>60.524112829845322</v>
      </c>
      <c r="I15" s="189">
        <v>288.02547770700636</v>
      </c>
      <c r="J15" s="190">
        <v>11.488808007279346</v>
      </c>
      <c r="K15" s="187">
        <v>6.5148316651501368</v>
      </c>
      <c r="L15" s="189">
        <v>148.55323020928117</v>
      </c>
      <c r="M15" s="190">
        <v>54.036396724294818</v>
      </c>
      <c r="N15" s="209"/>
    </row>
    <row r="16" spans="1:14" x14ac:dyDescent="0.25">
      <c r="A16" s="177">
        <v>44978</v>
      </c>
      <c r="B16" s="179">
        <v>45006</v>
      </c>
      <c r="C16" s="181">
        <v>28</v>
      </c>
      <c r="D16" s="183">
        <v>2.4390000000000001</v>
      </c>
      <c r="E16" s="194">
        <v>9.4681756141947222</v>
      </c>
      <c r="F16" s="187">
        <v>1.2925159235668788</v>
      </c>
      <c r="G16" s="197">
        <v>0.29325181983621473</v>
      </c>
      <c r="H16" s="190">
        <v>58.007393084622386</v>
      </c>
      <c r="I16" s="189">
        <v>113.44949954504094</v>
      </c>
      <c r="J16" s="190">
        <v>10.296405823475887</v>
      </c>
      <c r="K16" s="187">
        <v>7.1875113739763421</v>
      </c>
      <c r="L16" s="189">
        <v>147.00921292083711</v>
      </c>
      <c r="M16" s="190">
        <v>98.404458598726109</v>
      </c>
      <c r="N16" s="8"/>
    </row>
    <row r="17" spans="1:14" x14ac:dyDescent="0.25">
      <c r="A17" s="230">
        <v>45006</v>
      </c>
      <c r="B17" s="231">
        <v>45034</v>
      </c>
      <c r="C17" s="232">
        <v>28</v>
      </c>
      <c r="D17" s="237">
        <v>2.7070000000000003</v>
      </c>
      <c r="E17" s="236">
        <v>13.334588262056416</v>
      </c>
      <c r="F17" s="233">
        <v>1.8688921747042768</v>
      </c>
      <c r="G17" s="238">
        <v>0.29843949044585993</v>
      </c>
      <c r="H17" s="235">
        <v>58.070632393084622</v>
      </c>
      <c r="I17" s="234">
        <v>133.51285259326659</v>
      </c>
      <c r="J17" s="235">
        <v>11.566685623293903</v>
      </c>
      <c r="K17" s="235">
        <v>10.074044585987261</v>
      </c>
      <c r="L17" s="234">
        <v>150.9229981801638</v>
      </c>
      <c r="M17" s="235">
        <v>79.24181073703366</v>
      </c>
      <c r="N17" s="233"/>
    </row>
    <row r="18" spans="1:14" x14ac:dyDescent="0.25">
      <c r="A18" s="285">
        <v>45034</v>
      </c>
      <c r="B18" s="286">
        <v>45062</v>
      </c>
      <c r="C18" s="287">
        <v>28</v>
      </c>
      <c r="D18" s="288">
        <v>3.0860000000000003</v>
      </c>
      <c r="E18" s="289">
        <v>4.6084622383985447</v>
      </c>
      <c r="F18" s="290">
        <v>0.74044358507734309</v>
      </c>
      <c r="G18" s="290">
        <v>0.32944949954504099</v>
      </c>
      <c r="H18" s="291">
        <v>25.506938125568702</v>
      </c>
      <c r="I18" s="291">
        <v>80.109190172884453</v>
      </c>
      <c r="J18" s="290">
        <v>6.2814831665150139</v>
      </c>
      <c r="K18" s="290">
        <v>3.9432211101000916</v>
      </c>
      <c r="L18" s="291">
        <v>45.962010919017288</v>
      </c>
      <c r="M18" s="291">
        <v>75.887170154686089</v>
      </c>
      <c r="N18" s="209"/>
    </row>
    <row r="19" spans="1:14" x14ac:dyDescent="0.25">
      <c r="A19" s="285">
        <v>45062</v>
      </c>
      <c r="B19" s="286">
        <v>45090</v>
      </c>
      <c r="C19" s="287">
        <v>28</v>
      </c>
      <c r="D19" s="288">
        <v>0.20100000000000001</v>
      </c>
      <c r="E19" s="289">
        <v>0.70063694267515941</v>
      </c>
      <c r="F19" s="290">
        <v>0.22065514103730666</v>
      </c>
      <c r="G19" s="290">
        <v>0.38671519563239309</v>
      </c>
      <c r="H19" s="291">
        <v>11.078252957233852</v>
      </c>
      <c r="I19" s="292">
        <v>232.02911737943586</v>
      </c>
      <c r="J19" s="291">
        <v>12.283894449499545</v>
      </c>
      <c r="K19" s="290">
        <v>0.59827115559599642</v>
      </c>
      <c r="L19" s="291">
        <v>17.743403093721568</v>
      </c>
      <c r="M19" s="291">
        <v>32.302092811646958</v>
      </c>
      <c r="N19" s="209" t="s">
        <v>53</v>
      </c>
    </row>
    <row r="20" spans="1:14" x14ac:dyDescent="0.25">
      <c r="A20" s="300">
        <v>45090</v>
      </c>
      <c r="B20" s="301">
        <v>45118</v>
      </c>
      <c r="C20" s="302">
        <v>28</v>
      </c>
      <c r="D20" s="303">
        <v>1.784</v>
      </c>
      <c r="E20" s="304">
        <v>9.8789808917197455</v>
      </c>
      <c r="F20" s="305">
        <v>1.7298453139217473</v>
      </c>
      <c r="G20" s="306">
        <v>0.32512283894449501</v>
      </c>
      <c r="H20" s="307">
        <v>49.388535031847141</v>
      </c>
      <c r="I20" s="308">
        <v>119.02638762511376</v>
      </c>
      <c r="J20" s="307">
        <v>15.576888080072795</v>
      </c>
      <c r="K20" s="305">
        <v>6.6524112829845325</v>
      </c>
      <c r="L20" s="308">
        <v>134.40400363967245</v>
      </c>
      <c r="M20" s="307">
        <v>78.489535941765254</v>
      </c>
      <c r="N20" s="209"/>
    </row>
    <row r="21" spans="1:14" ht="26.4" x14ac:dyDescent="0.25">
      <c r="A21" s="300">
        <v>45118</v>
      </c>
      <c r="B21" s="301">
        <v>45146</v>
      </c>
      <c r="C21" s="302">
        <v>28</v>
      </c>
      <c r="D21" s="303">
        <v>4.2</v>
      </c>
      <c r="E21" s="309">
        <v>24.363057324840764</v>
      </c>
      <c r="F21" s="305">
        <v>3.1050955414012744</v>
      </c>
      <c r="G21" s="305">
        <v>0.97452229299363058</v>
      </c>
      <c r="H21" s="308">
        <v>174.84076433121018</v>
      </c>
      <c r="I21" s="308">
        <v>487.26114649681534</v>
      </c>
      <c r="J21" s="307">
        <v>22.452229299363061</v>
      </c>
      <c r="K21" s="307">
        <v>19.585987261146496</v>
      </c>
      <c r="L21" s="308">
        <v>601.91082802547783</v>
      </c>
      <c r="M21" s="308">
        <v>120.85987261146498</v>
      </c>
      <c r="N21" s="299" t="s">
        <v>54</v>
      </c>
    </row>
    <row r="22" spans="1:14" x14ac:dyDescent="0.25">
      <c r="A22" s="300">
        <v>45146</v>
      </c>
      <c r="B22" s="301">
        <v>45174</v>
      </c>
      <c r="C22" s="302">
        <v>28</v>
      </c>
      <c r="D22" s="303">
        <v>2.2160000000000002</v>
      </c>
      <c r="E22" s="304">
        <v>7.8034576888080069</v>
      </c>
      <c r="F22" s="305">
        <v>1.0213375796178343</v>
      </c>
      <c r="G22" s="310">
        <v>0.24354868061874432</v>
      </c>
      <c r="H22" s="307">
        <v>40.042766151046408</v>
      </c>
      <c r="I22" s="307">
        <v>85.916287534121949</v>
      </c>
      <c r="J22" s="307">
        <v>13.24476797088262</v>
      </c>
      <c r="K22" s="305">
        <v>8.0673339399454047</v>
      </c>
      <c r="L22" s="308">
        <v>110.92811646951776</v>
      </c>
      <c r="M22" s="307">
        <v>83.144676979071889</v>
      </c>
      <c r="N22" s="209"/>
    </row>
    <row r="23" spans="1:14" x14ac:dyDescent="0.25">
      <c r="A23" s="30"/>
      <c r="B23" s="29"/>
      <c r="C23" s="28"/>
      <c r="D23" s="198"/>
      <c r="E23" s="31"/>
      <c r="F23" s="25"/>
      <c r="G23" s="25"/>
      <c r="H23" s="24"/>
      <c r="I23" s="24"/>
      <c r="J23" s="26"/>
      <c r="K23" s="26"/>
      <c r="L23" s="24"/>
      <c r="M23" s="24"/>
      <c r="N23" s="8"/>
    </row>
    <row r="24" spans="1:14" x14ac:dyDescent="0.25">
      <c r="A24" s="30"/>
      <c r="B24" s="29"/>
      <c r="C24" s="28"/>
      <c r="D24" s="198"/>
      <c r="E24" s="31"/>
      <c r="F24" s="25"/>
      <c r="G24" s="25"/>
      <c r="H24" s="24"/>
      <c r="I24" s="24"/>
      <c r="J24" s="26"/>
      <c r="K24" s="26"/>
      <c r="L24" s="24"/>
      <c r="M24" s="24"/>
      <c r="N24" s="8"/>
    </row>
    <row r="25" spans="1:14" x14ac:dyDescent="0.25">
      <c r="A25" s="30"/>
      <c r="B25" s="29"/>
      <c r="C25" s="28"/>
      <c r="D25" s="198"/>
      <c r="E25" s="31"/>
      <c r="F25" s="25"/>
      <c r="G25" s="25"/>
      <c r="H25" s="24"/>
      <c r="I25" s="24"/>
      <c r="J25" s="26"/>
      <c r="K25" s="26"/>
      <c r="L25" s="24"/>
      <c r="M25" s="26"/>
      <c r="N25" s="8"/>
    </row>
    <row r="26" spans="1:14" ht="13.8" thickBot="1" x14ac:dyDescent="0.3">
      <c r="A26" s="23"/>
      <c r="B26" s="22"/>
      <c r="C26" s="21"/>
      <c r="D26" s="199"/>
      <c r="E26" s="218"/>
      <c r="F26" s="20"/>
      <c r="G26" s="20"/>
      <c r="H26" s="18"/>
      <c r="I26" s="18"/>
      <c r="J26" s="19"/>
      <c r="K26" s="20"/>
      <c r="L26" s="19"/>
      <c r="M26" s="19"/>
      <c r="N26" s="3"/>
    </row>
    <row r="27" spans="1:14" x14ac:dyDescent="0.25">
      <c r="A27" s="17"/>
      <c r="B27" s="16"/>
      <c r="C27" s="15"/>
      <c r="D27" s="200"/>
      <c r="E27" s="14"/>
      <c r="F27" s="13"/>
      <c r="G27" s="13"/>
      <c r="H27" s="12"/>
      <c r="I27" s="11"/>
      <c r="J27" s="11"/>
      <c r="K27" s="10"/>
      <c r="L27" s="10"/>
      <c r="M27" s="9"/>
      <c r="N27" s="8"/>
    </row>
    <row r="28" spans="1:14" ht="13.8" thickBot="1" x14ac:dyDescent="0.3">
      <c r="A28" s="246" t="s">
        <v>23</v>
      </c>
      <c r="B28" s="247"/>
      <c r="C28" s="7">
        <f>IF(C14="","",SUM(C14:C26))</f>
        <v>252</v>
      </c>
      <c r="D28" s="201">
        <f>IF(D14="","",AVERAGE(D14:D26))</f>
        <v>2.6225111111111112</v>
      </c>
      <c r="E28" s="54">
        <f t="shared" ref="E28:M28" si="0">IF(E14="","",(SUM(E$14*$C$14,E$15*$C$15,E$16*$C$16,E$17*$C$17,E$18*$C$18,E$19*$C$19,E$20*$C$20,E$21*$C$21,E$22*$C$22,E$23*$C$23,E$24*$C$24,E$25*$C$25,E$26*$C$26)/$C$28))</f>
        <v>13.999103983419271</v>
      </c>
      <c r="F28" s="6">
        <f t="shared" si="0"/>
        <v>1.8173900515620265</v>
      </c>
      <c r="G28" s="6">
        <f t="shared" si="0"/>
        <v>0.48594214437367306</v>
      </c>
      <c r="H28" s="5">
        <f t="shared" si="0"/>
        <v>85.187329390354861</v>
      </c>
      <c r="I28" s="4">
        <f t="shared" si="0"/>
        <v>263.71182135274495</v>
      </c>
      <c r="J28" s="5">
        <f t="shared" si="0"/>
        <v>13.95102492164594</v>
      </c>
      <c r="K28" s="5">
        <f t="shared" si="0"/>
        <v>10.950192093822668</v>
      </c>
      <c r="L28" s="4">
        <f t="shared" si="0"/>
        <v>235.16527651400264</v>
      </c>
      <c r="M28" s="5">
        <f t="shared" si="0"/>
        <v>86.490268931351736</v>
      </c>
      <c r="N28" s="3"/>
    </row>
    <row r="29" spans="1:14" x14ac:dyDescent="0.25">
      <c r="A29" s="329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9">
    <mergeCell ref="A8:N8"/>
    <mergeCell ref="E13:M13"/>
    <mergeCell ref="A28:B2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0C0D-6781-41B7-8DB1-729AE5AD2785}">
  <sheetPr>
    <pageSetUpPr fitToPage="1"/>
  </sheetPr>
  <dimension ref="A1:N29"/>
  <sheetViews>
    <sheetView workbookViewId="0"/>
  </sheetViews>
  <sheetFormatPr defaultColWidth="9.109375" defaultRowHeight="13.2" x14ac:dyDescent="0.25"/>
  <cols>
    <col min="1" max="2" width="10.88671875" style="1" customWidth="1"/>
    <col min="3" max="3" width="12" style="1" customWidth="1"/>
    <col min="4" max="4" width="11.109375" style="1" customWidth="1"/>
    <col min="5" max="13" width="9.44140625" style="1" customWidth="1"/>
    <col min="14" max="14" width="40.44140625" style="1" customWidth="1"/>
    <col min="15" max="16384" width="9.109375" style="1"/>
  </cols>
  <sheetData>
    <row r="1" spans="1:14" ht="13.8" thickBot="1" x14ac:dyDescent="0.3"/>
    <row r="2" spans="1:14" ht="21.6" thickBot="1" x14ac:dyDescent="0.45">
      <c r="A2" s="248" t="s">
        <v>0</v>
      </c>
      <c r="B2" s="249"/>
      <c r="C2" s="249"/>
      <c r="D2" s="249"/>
      <c r="E2" s="53">
        <v>2022</v>
      </c>
      <c r="F2" s="52"/>
      <c r="G2" s="250" t="s">
        <v>25</v>
      </c>
      <c r="H2" s="251"/>
    </row>
    <row r="3" spans="1:14" ht="13.8" thickBot="1" x14ac:dyDescent="0.3"/>
    <row r="4" spans="1:14" x14ac:dyDescent="0.25">
      <c r="F4" s="51" t="s">
        <v>2</v>
      </c>
      <c r="G4" s="50"/>
      <c r="H4" s="32"/>
    </row>
    <row r="5" spans="1:14" x14ac:dyDescent="0.25">
      <c r="F5" s="252" t="s">
        <v>26</v>
      </c>
      <c r="G5" s="253"/>
      <c r="H5" s="254"/>
    </row>
    <row r="6" spans="1:14" ht="13.8" thickBot="1" x14ac:dyDescent="0.3">
      <c r="F6" s="255" t="s">
        <v>4</v>
      </c>
      <c r="G6" s="256"/>
      <c r="H6" s="257"/>
    </row>
    <row r="7" spans="1:14" x14ac:dyDescent="0.25">
      <c r="F7" s="137"/>
      <c r="G7" s="137"/>
      <c r="H7" s="138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16"/>
    </row>
    <row r="10" spans="1:14" s="46" customFormat="1" ht="12.75" customHeight="1" x14ac:dyDescent="0.25">
      <c r="A10" s="49"/>
      <c r="B10" s="48"/>
      <c r="C10" s="48"/>
      <c r="D10" s="48"/>
      <c r="E10" s="258" t="s">
        <v>6</v>
      </c>
      <c r="F10" s="259"/>
      <c r="G10" s="259"/>
      <c r="H10" s="259"/>
      <c r="I10" s="259"/>
      <c r="J10" s="259"/>
      <c r="K10" s="259"/>
      <c r="L10" s="259"/>
      <c r="M10" s="259"/>
      <c r="N10" s="47"/>
    </row>
    <row r="11" spans="1:14" ht="13.8" thickBot="1" x14ac:dyDescent="0.3">
      <c r="A11" s="260" t="s">
        <v>7</v>
      </c>
      <c r="B11" s="261"/>
      <c r="C11" s="261"/>
      <c r="D11" s="261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45"/>
    </row>
    <row r="12" spans="1:14" ht="13.8" thickBot="1" x14ac:dyDescent="0.3">
      <c r="A12" s="44" t="s">
        <v>8</v>
      </c>
      <c r="B12" s="43" t="s">
        <v>9</v>
      </c>
      <c r="C12" s="42" t="s">
        <v>10</v>
      </c>
      <c r="D12" s="41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  <c r="K12" s="40" t="s">
        <v>18</v>
      </c>
      <c r="L12" s="39" t="s">
        <v>19</v>
      </c>
      <c r="M12" s="39" t="s">
        <v>20</v>
      </c>
      <c r="N12" s="38" t="s">
        <v>21</v>
      </c>
    </row>
    <row r="13" spans="1:14" ht="13.8" thickBot="1" x14ac:dyDescent="0.3">
      <c r="A13" s="37"/>
      <c r="B13" s="36"/>
      <c r="C13" s="35"/>
      <c r="D13" s="34"/>
      <c r="E13" s="244" t="s">
        <v>22</v>
      </c>
      <c r="F13" s="245"/>
      <c r="G13" s="245"/>
      <c r="H13" s="245"/>
      <c r="I13" s="245"/>
      <c r="J13" s="245"/>
      <c r="K13" s="245"/>
      <c r="L13" s="245"/>
      <c r="M13" s="245"/>
      <c r="N13" s="33"/>
    </row>
    <row r="14" spans="1:14" x14ac:dyDescent="0.25">
      <c r="A14" s="176">
        <v>44922</v>
      </c>
      <c r="B14" s="178">
        <v>44950</v>
      </c>
      <c r="C14" s="180">
        <v>28</v>
      </c>
      <c r="D14" s="182">
        <v>6.3900000000000006</v>
      </c>
      <c r="E14" s="184">
        <v>49.218607825295727</v>
      </c>
      <c r="F14" s="186">
        <v>5.2351000909918106</v>
      </c>
      <c r="G14" s="186">
        <v>1.234645131938126</v>
      </c>
      <c r="H14" s="188">
        <v>426.96769790718844</v>
      </c>
      <c r="I14" s="188">
        <v>651.6264786169246</v>
      </c>
      <c r="J14" s="191">
        <v>20.763762511373976</v>
      </c>
      <c r="K14" s="191">
        <v>37.830982711555961</v>
      </c>
      <c r="L14" s="188">
        <v>668.02775250227501</v>
      </c>
      <c r="M14" s="188">
        <v>157.19176524112831</v>
      </c>
      <c r="N14" s="208"/>
    </row>
    <row r="15" spans="1:14" x14ac:dyDescent="0.25">
      <c r="A15" s="177">
        <v>44950</v>
      </c>
      <c r="B15" s="179">
        <v>44978</v>
      </c>
      <c r="C15" s="181">
        <v>28</v>
      </c>
      <c r="D15" s="183">
        <v>0.37270000000000003</v>
      </c>
      <c r="E15" s="194">
        <v>8.7563353048225672</v>
      </c>
      <c r="F15" s="187">
        <v>1.3203184713375795</v>
      </c>
      <c r="G15" s="187">
        <v>0.54630800727934492</v>
      </c>
      <c r="H15" s="190">
        <v>51.541287534121935</v>
      </c>
      <c r="I15" s="189">
        <v>318.54526842584164</v>
      </c>
      <c r="J15" s="190">
        <v>12.832802547770701</v>
      </c>
      <c r="K15" s="187">
        <v>5.9904003639672432</v>
      </c>
      <c r="L15" s="189">
        <v>178.20006824385806</v>
      </c>
      <c r="M15" s="190">
        <v>60.111919927206557</v>
      </c>
      <c r="N15" s="209"/>
    </row>
    <row r="16" spans="1:14" x14ac:dyDescent="0.25">
      <c r="A16" s="177">
        <v>44978</v>
      </c>
      <c r="B16" s="179">
        <v>45006</v>
      </c>
      <c r="C16" s="181">
        <v>28</v>
      </c>
      <c r="D16" s="183">
        <v>2.37</v>
      </c>
      <c r="E16" s="194">
        <v>8.9538216560509554</v>
      </c>
      <c r="F16" s="187">
        <v>1.6960873521383077</v>
      </c>
      <c r="G16" s="187">
        <v>0.28108507734303911</v>
      </c>
      <c r="H16" s="190">
        <v>40.54708826205642</v>
      </c>
      <c r="I16" s="189">
        <v>110.99522292993632</v>
      </c>
      <c r="J16" s="190">
        <v>11.449044585987259</v>
      </c>
      <c r="K16" s="187">
        <v>6.0732484076433115</v>
      </c>
      <c r="L16" s="189">
        <v>139.77365787079162</v>
      </c>
      <c r="M16" s="189">
        <v>117.08371246587808</v>
      </c>
      <c r="N16" s="209"/>
    </row>
    <row r="17" spans="1:14" x14ac:dyDescent="0.25">
      <c r="A17" s="230">
        <v>45006</v>
      </c>
      <c r="B17" s="231">
        <v>45034</v>
      </c>
      <c r="C17" s="232">
        <v>28</v>
      </c>
      <c r="D17" s="237">
        <v>2.2990000000000004</v>
      </c>
      <c r="E17" s="236">
        <v>11.202308917197454</v>
      </c>
      <c r="F17" s="233">
        <v>1.606494540491356</v>
      </c>
      <c r="G17" s="238">
        <v>0.27982142857142861</v>
      </c>
      <c r="H17" s="235">
        <v>47.856119199272072</v>
      </c>
      <c r="I17" s="234">
        <v>136.61339854413106</v>
      </c>
      <c r="J17" s="235">
        <v>12.620109190172887</v>
      </c>
      <c r="K17" s="233">
        <v>7.5694949954504098</v>
      </c>
      <c r="L17" s="234">
        <v>161.00545950864424</v>
      </c>
      <c r="M17" s="235">
        <v>97.935168334849877</v>
      </c>
      <c r="N17" s="212"/>
    </row>
    <row r="18" spans="1:14" x14ac:dyDescent="0.25">
      <c r="A18" s="285">
        <v>45034</v>
      </c>
      <c r="B18" s="286">
        <v>45062</v>
      </c>
      <c r="C18" s="287">
        <v>28</v>
      </c>
      <c r="D18" s="288">
        <v>2.9390000000000001</v>
      </c>
      <c r="E18" s="289">
        <v>3.7094404003639676</v>
      </c>
      <c r="F18" s="290">
        <v>0.83697907188353049</v>
      </c>
      <c r="G18" s="290">
        <v>0.3191901728844404</v>
      </c>
      <c r="H18" s="291">
        <v>19.606050955414013</v>
      </c>
      <c r="I18" s="291">
        <v>61.882393084622386</v>
      </c>
      <c r="J18" s="290">
        <v>9.6121019108280255</v>
      </c>
      <c r="K18" s="290">
        <v>3.8076433121019111</v>
      </c>
      <c r="L18" s="291">
        <v>38.363967242948135</v>
      </c>
      <c r="M18" s="292">
        <v>110.88648771610555</v>
      </c>
      <c r="N18" s="209"/>
    </row>
    <row r="19" spans="1:14" x14ac:dyDescent="0.25">
      <c r="A19" s="285">
        <v>45062</v>
      </c>
      <c r="B19" s="286">
        <v>45090</v>
      </c>
      <c r="C19" s="287">
        <v>28</v>
      </c>
      <c r="D19" s="288">
        <v>0.20100000000000001</v>
      </c>
      <c r="E19" s="289">
        <v>1.9108280254777072</v>
      </c>
      <c r="F19" s="290">
        <v>0.62784349408553219</v>
      </c>
      <c r="G19" s="290">
        <v>0.56642402183803464</v>
      </c>
      <c r="H19" s="291">
        <v>20.473157415832574</v>
      </c>
      <c r="I19" s="292">
        <v>284.34940855323021</v>
      </c>
      <c r="J19" s="291">
        <v>22.520473157415832</v>
      </c>
      <c r="K19" s="290">
        <v>1.3421292083712468</v>
      </c>
      <c r="L19" s="291">
        <v>57.324840764331221</v>
      </c>
      <c r="M19" s="291">
        <v>80.300272975432222</v>
      </c>
      <c r="N19" s="209" t="s">
        <v>53</v>
      </c>
    </row>
    <row r="20" spans="1:14" x14ac:dyDescent="0.25">
      <c r="A20" s="300">
        <v>45090</v>
      </c>
      <c r="B20" s="301">
        <v>45118</v>
      </c>
      <c r="C20" s="302">
        <v>28</v>
      </c>
      <c r="D20" s="303">
        <v>1.6910000000000001</v>
      </c>
      <c r="E20" s="304">
        <v>7.564297088262057</v>
      </c>
      <c r="F20" s="305">
        <v>1.8734986351228393</v>
      </c>
      <c r="G20" s="305">
        <v>0.23108735213830758</v>
      </c>
      <c r="H20" s="307">
        <v>36.78514558689718</v>
      </c>
      <c r="I20" s="307">
        <v>90.093494085532313</v>
      </c>
      <c r="J20" s="307">
        <v>21.266378525932669</v>
      </c>
      <c r="K20" s="305">
        <v>5.4990900818926303</v>
      </c>
      <c r="L20" s="307">
        <v>69.594631483166523</v>
      </c>
      <c r="M20" s="307">
        <v>97.180391264786181</v>
      </c>
      <c r="N20" s="209"/>
    </row>
    <row r="21" spans="1:14" ht="26.4" x14ac:dyDescent="0.25">
      <c r="A21" s="300">
        <v>45118</v>
      </c>
      <c r="B21" s="301">
        <v>45146</v>
      </c>
      <c r="C21" s="311">
        <v>28</v>
      </c>
      <c r="D21" s="312">
        <v>4.1900000000000004</v>
      </c>
      <c r="E21" s="313">
        <v>13.343949044585989</v>
      </c>
      <c r="F21" s="314">
        <v>2.096906278434941</v>
      </c>
      <c r="G21" s="314">
        <v>0.65766606005459516</v>
      </c>
      <c r="H21" s="315">
        <v>110.08757961783442</v>
      </c>
      <c r="I21" s="315">
        <v>233.51910828025481</v>
      </c>
      <c r="J21" s="316">
        <v>15.583826205641495</v>
      </c>
      <c r="K21" s="316">
        <v>11.580641492265698</v>
      </c>
      <c r="L21" s="315">
        <v>314.53594176524115</v>
      </c>
      <c r="M21" s="315">
        <v>132.48635122838945</v>
      </c>
      <c r="N21" s="299" t="s">
        <v>54</v>
      </c>
    </row>
    <row r="22" spans="1:14" x14ac:dyDescent="0.25">
      <c r="A22" s="300">
        <v>45146</v>
      </c>
      <c r="B22" s="301">
        <v>45174</v>
      </c>
      <c r="C22" s="302">
        <v>28</v>
      </c>
      <c r="D22" s="303">
        <v>2.198</v>
      </c>
      <c r="E22" s="304">
        <v>7.1113057324840767</v>
      </c>
      <c r="F22" s="305">
        <v>0.90455414012738844</v>
      </c>
      <c r="G22" s="310">
        <v>0.23571201091901731</v>
      </c>
      <c r="H22" s="307">
        <v>21.389899909008193</v>
      </c>
      <c r="I22" s="307">
        <v>41.384440400363971</v>
      </c>
      <c r="J22" s="307">
        <v>14.363739763421293</v>
      </c>
      <c r="K22" s="305">
        <v>6.515696087352139</v>
      </c>
      <c r="L22" s="307">
        <v>66.384212920837143</v>
      </c>
      <c r="M22" s="307">
        <v>72.957233848953607</v>
      </c>
      <c r="N22" s="209"/>
    </row>
    <row r="23" spans="1:14" x14ac:dyDescent="0.25">
      <c r="A23" s="30"/>
      <c r="B23" s="29"/>
      <c r="C23" s="28"/>
      <c r="D23" s="198"/>
      <c r="E23" s="31"/>
      <c r="F23" s="26"/>
      <c r="G23" s="25"/>
      <c r="H23" s="24"/>
      <c r="I23" s="24"/>
      <c r="J23" s="24"/>
      <c r="K23" s="26"/>
      <c r="L23" s="24"/>
      <c r="M23" s="24"/>
      <c r="N23" s="209"/>
    </row>
    <row r="24" spans="1:14" x14ac:dyDescent="0.25">
      <c r="A24" s="30"/>
      <c r="B24" s="29"/>
      <c r="C24" s="28"/>
      <c r="D24" s="198"/>
      <c r="E24" s="31"/>
      <c r="F24" s="25"/>
      <c r="G24" s="25"/>
      <c r="H24" s="24"/>
      <c r="I24" s="24"/>
      <c r="J24" s="26"/>
      <c r="K24" s="26"/>
      <c r="L24" s="24"/>
      <c r="M24" s="24"/>
      <c r="N24" s="210"/>
    </row>
    <row r="25" spans="1:14" x14ac:dyDescent="0.25">
      <c r="A25" s="30"/>
      <c r="B25" s="29"/>
      <c r="C25" s="28"/>
      <c r="D25" s="198"/>
      <c r="E25" s="31"/>
      <c r="F25" s="25"/>
      <c r="G25" s="25"/>
      <c r="H25" s="24"/>
      <c r="I25" s="26"/>
      <c r="J25" s="26"/>
      <c r="K25" s="26"/>
      <c r="L25" s="24"/>
      <c r="M25" s="26"/>
      <c r="N25" s="209"/>
    </row>
    <row r="26" spans="1:14" ht="13.8" thickBot="1" x14ac:dyDescent="0.3">
      <c r="A26" s="23"/>
      <c r="B26" s="22"/>
      <c r="C26" s="21"/>
      <c r="D26" s="199"/>
      <c r="E26" s="218"/>
      <c r="F26" s="20"/>
      <c r="G26" s="20"/>
      <c r="H26" s="19"/>
      <c r="I26" s="18"/>
      <c r="J26" s="19"/>
      <c r="K26" s="20"/>
      <c r="L26" s="18"/>
      <c r="M26" s="18"/>
      <c r="N26" s="211"/>
    </row>
    <row r="27" spans="1:14" x14ac:dyDescent="0.25">
      <c r="A27" s="17"/>
      <c r="B27" s="16"/>
      <c r="C27" s="15"/>
      <c r="D27" s="200"/>
      <c r="E27" s="14"/>
      <c r="F27" s="13"/>
      <c r="G27" s="13"/>
      <c r="H27" s="12"/>
      <c r="I27" s="11"/>
      <c r="J27" s="11"/>
      <c r="K27" s="10"/>
      <c r="L27" s="10"/>
      <c r="M27" s="9"/>
      <c r="N27" s="8"/>
    </row>
    <row r="28" spans="1:14" ht="13.8" thickBot="1" x14ac:dyDescent="0.3">
      <c r="A28" s="246" t="s">
        <v>23</v>
      </c>
      <c r="B28" s="247"/>
      <c r="C28" s="7">
        <f>IF(C14="","",SUM(C14:C26))</f>
        <v>252</v>
      </c>
      <c r="D28" s="201">
        <f>IF(D14="","",AVERAGE(D14:D26))</f>
        <v>2.5167444444444445</v>
      </c>
      <c r="E28" s="54">
        <f t="shared" ref="E28:M28" si="0">IF(E14="","",(SUM(E$14*$C$14,E$15*$C$15,E$16*$C$16,E$17*$C$17,E$18*$C$18,E$19*$C$19,E$20*$C$20,E$21*$C$21,E$22*$C$22,E$23*$C$23,E$24*$C$24,E$25*$C$25,E$26*$C$26)/$C$28))</f>
        <v>12.418988221615612</v>
      </c>
      <c r="F28" s="6">
        <f t="shared" si="0"/>
        <v>1.7997535638459208</v>
      </c>
      <c r="G28" s="6">
        <f t="shared" si="0"/>
        <v>0.48354880699625924</v>
      </c>
      <c r="H28" s="5">
        <f t="shared" si="0"/>
        <v>86.139336265291703</v>
      </c>
      <c r="I28" s="4">
        <f t="shared" si="0"/>
        <v>214.33435699120415</v>
      </c>
      <c r="J28" s="5">
        <f t="shared" si="0"/>
        <v>15.668026488727126</v>
      </c>
      <c r="K28" s="6">
        <f t="shared" si="0"/>
        <v>9.5788140734000606</v>
      </c>
      <c r="L28" s="4">
        <f t="shared" si="0"/>
        <v>188.13450358912146</v>
      </c>
      <c r="M28" s="4">
        <f t="shared" si="0"/>
        <v>102.90370033363665</v>
      </c>
      <c r="N28" s="3"/>
    </row>
    <row r="29" spans="1:14" x14ac:dyDescent="0.25">
      <c r="A29" s="329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9">
    <mergeCell ref="A8:N8"/>
    <mergeCell ref="E13:M13"/>
    <mergeCell ref="A28:B2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CD8EA-6337-412E-BE5F-0CA1EBA420AC}">
  <sheetPr>
    <pageSetUpPr fitToPage="1"/>
  </sheetPr>
  <dimension ref="A1:N29"/>
  <sheetViews>
    <sheetView workbookViewId="0"/>
  </sheetViews>
  <sheetFormatPr defaultColWidth="9.109375" defaultRowHeight="13.2" x14ac:dyDescent="0.25"/>
  <cols>
    <col min="1" max="2" width="10.88671875" style="1" customWidth="1"/>
    <col min="3" max="3" width="12" style="1" customWidth="1"/>
    <col min="4" max="4" width="11.109375" style="1" customWidth="1"/>
    <col min="5" max="13" width="9.44140625" style="1" customWidth="1"/>
    <col min="14" max="14" width="40.44140625" style="1" customWidth="1"/>
    <col min="15" max="16384" width="9.109375" style="1"/>
  </cols>
  <sheetData>
    <row r="1" spans="1:14" ht="13.8" thickBot="1" x14ac:dyDescent="0.3"/>
    <row r="2" spans="1:14" ht="21.6" thickBot="1" x14ac:dyDescent="0.45">
      <c r="A2" s="248" t="s">
        <v>0</v>
      </c>
      <c r="B2" s="249"/>
      <c r="C2" s="249"/>
      <c r="D2" s="249"/>
      <c r="E2" s="53">
        <v>2022</v>
      </c>
      <c r="F2" s="52"/>
      <c r="G2" s="250" t="s">
        <v>27</v>
      </c>
      <c r="H2" s="251"/>
    </row>
    <row r="3" spans="1:14" ht="13.8" thickBot="1" x14ac:dyDescent="0.3"/>
    <row r="4" spans="1:14" x14ac:dyDescent="0.25">
      <c r="F4" s="51" t="s">
        <v>2</v>
      </c>
      <c r="G4" s="50"/>
      <c r="H4" s="32"/>
    </row>
    <row r="5" spans="1:14" x14ac:dyDescent="0.25">
      <c r="F5" s="252" t="s">
        <v>28</v>
      </c>
      <c r="G5" s="253"/>
      <c r="H5" s="254"/>
    </row>
    <row r="6" spans="1:14" ht="13.8" thickBot="1" x14ac:dyDescent="0.3">
      <c r="F6" s="255" t="s">
        <v>4</v>
      </c>
      <c r="G6" s="256"/>
      <c r="H6" s="257"/>
    </row>
    <row r="7" spans="1:14" x14ac:dyDescent="0.25">
      <c r="F7" s="137"/>
      <c r="G7" s="137"/>
      <c r="H7" s="138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16"/>
    </row>
    <row r="10" spans="1:14" s="46" customFormat="1" ht="12.75" customHeight="1" x14ac:dyDescent="0.25">
      <c r="A10" s="49"/>
      <c r="B10" s="48"/>
      <c r="C10" s="48"/>
      <c r="D10" s="48"/>
      <c r="E10" s="258" t="s">
        <v>6</v>
      </c>
      <c r="F10" s="259"/>
      <c r="G10" s="259"/>
      <c r="H10" s="259"/>
      <c r="I10" s="259"/>
      <c r="J10" s="259"/>
      <c r="K10" s="259"/>
      <c r="L10" s="259"/>
      <c r="M10" s="259"/>
      <c r="N10" s="47"/>
    </row>
    <row r="11" spans="1:14" ht="13.8" thickBot="1" x14ac:dyDescent="0.3">
      <c r="A11" s="260" t="s">
        <v>7</v>
      </c>
      <c r="B11" s="261"/>
      <c r="C11" s="261"/>
      <c r="D11" s="261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45"/>
    </row>
    <row r="12" spans="1:14" ht="13.8" thickBot="1" x14ac:dyDescent="0.3">
      <c r="A12" s="44" t="s">
        <v>8</v>
      </c>
      <c r="B12" s="43" t="s">
        <v>9</v>
      </c>
      <c r="C12" s="42" t="s">
        <v>10</v>
      </c>
      <c r="D12" s="41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  <c r="K12" s="40" t="s">
        <v>18</v>
      </c>
      <c r="L12" s="39" t="s">
        <v>19</v>
      </c>
      <c r="M12" s="39" t="s">
        <v>20</v>
      </c>
      <c r="N12" s="38" t="s">
        <v>21</v>
      </c>
    </row>
    <row r="13" spans="1:14" ht="13.8" thickBot="1" x14ac:dyDescent="0.3">
      <c r="A13" s="37"/>
      <c r="B13" s="36"/>
      <c r="C13" s="35"/>
      <c r="D13" s="34"/>
      <c r="E13" s="244" t="s">
        <v>22</v>
      </c>
      <c r="F13" s="245"/>
      <c r="G13" s="245"/>
      <c r="H13" s="245"/>
      <c r="I13" s="245"/>
      <c r="J13" s="245"/>
      <c r="K13" s="245"/>
      <c r="L13" s="245"/>
      <c r="M13" s="245"/>
      <c r="N13" s="33"/>
    </row>
    <row r="14" spans="1:14" x14ac:dyDescent="0.25">
      <c r="A14" s="176">
        <v>44922</v>
      </c>
      <c r="B14" s="178">
        <v>44950</v>
      </c>
      <c r="C14" s="180">
        <v>28</v>
      </c>
      <c r="D14" s="182">
        <v>6.32</v>
      </c>
      <c r="E14" s="184">
        <v>18.92402183803458</v>
      </c>
      <c r="F14" s="186">
        <v>2.6878980891719748</v>
      </c>
      <c r="G14" s="186">
        <v>0.98730664240218391</v>
      </c>
      <c r="H14" s="188">
        <v>178.68061874431302</v>
      </c>
      <c r="I14" s="188">
        <v>597.95268425841675</v>
      </c>
      <c r="J14" s="191">
        <v>16.975432211101001</v>
      </c>
      <c r="K14" s="191">
        <v>17.676979071883533</v>
      </c>
      <c r="L14" s="188">
        <v>244.33121019108282</v>
      </c>
      <c r="M14" s="188">
        <v>176.5923566878981</v>
      </c>
      <c r="N14" s="193"/>
    </row>
    <row r="15" spans="1:14" x14ac:dyDescent="0.25">
      <c r="A15" s="177">
        <v>44950</v>
      </c>
      <c r="B15" s="179">
        <v>44978</v>
      </c>
      <c r="C15" s="181">
        <v>28</v>
      </c>
      <c r="D15" s="183">
        <v>0.35070000000000001</v>
      </c>
      <c r="E15" s="194">
        <v>2.9346110100090996</v>
      </c>
      <c r="F15" s="187">
        <v>0.62679140127388544</v>
      </c>
      <c r="G15" s="187">
        <v>0.46044472247497725</v>
      </c>
      <c r="H15" s="190">
        <v>42.459622383985447</v>
      </c>
      <c r="I15" s="189">
        <v>343.39171974522293</v>
      </c>
      <c r="J15" s="190">
        <v>10.495905368516835</v>
      </c>
      <c r="K15" s="187">
        <v>2.9483735213830755</v>
      </c>
      <c r="L15" s="190">
        <v>64.089285714285708</v>
      </c>
      <c r="M15" s="189">
        <v>105.05152411282985</v>
      </c>
      <c r="N15" s="8"/>
    </row>
    <row r="16" spans="1:14" x14ac:dyDescent="0.25">
      <c r="A16" s="177">
        <v>44978</v>
      </c>
      <c r="B16" s="179">
        <v>45006</v>
      </c>
      <c r="C16" s="181">
        <v>28</v>
      </c>
      <c r="D16" s="183">
        <v>3.4550000000000001</v>
      </c>
      <c r="E16" s="194">
        <v>4.0264444949954505</v>
      </c>
      <c r="F16" s="187">
        <v>1.2685680163785262</v>
      </c>
      <c r="G16" s="187">
        <v>0.59226569608735213</v>
      </c>
      <c r="H16" s="190">
        <v>81.089626933575985</v>
      </c>
      <c r="I16" s="189">
        <v>281.40354868061877</v>
      </c>
      <c r="J16" s="190">
        <v>14.074215195632393</v>
      </c>
      <c r="K16" s="187">
        <v>4.7263421292083718</v>
      </c>
      <c r="L16" s="190">
        <v>72.179253867151971</v>
      </c>
      <c r="M16" s="189">
        <v>219.38125568698817</v>
      </c>
      <c r="N16" s="8"/>
    </row>
    <row r="17" spans="1:14" x14ac:dyDescent="0.25">
      <c r="A17" s="230">
        <v>45006</v>
      </c>
      <c r="B17" s="231">
        <v>45034</v>
      </c>
      <c r="C17" s="232">
        <v>28</v>
      </c>
      <c r="D17" s="237">
        <v>4.34</v>
      </c>
      <c r="E17" s="240">
        <v>7.59076433121019</v>
      </c>
      <c r="F17" s="233">
        <v>1.6944267515923568</v>
      </c>
      <c r="G17" s="238">
        <v>0.33876251137397634</v>
      </c>
      <c r="H17" s="235">
        <v>73.412192902638765</v>
      </c>
      <c r="I17" s="234">
        <v>130.34349408553228</v>
      </c>
      <c r="J17" s="235">
        <v>12.633757961783436</v>
      </c>
      <c r="K17" s="233">
        <v>5.9645131938125555</v>
      </c>
      <c r="L17" s="235">
        <v>69.285714285714278</v>
      </c>
      <c r="M17" s="234">
        <v>148.88762511373977</v>
      </c>
      <c r="N17" s="8"/>
    </row>
    <row r="18" spans="1:14" x14ac:dyDescent="0.25">
      <c r="A18" s="285">
        <v>45034</v>
      </c>
      <c r="B18" s="286">
        <v>45062</v>
      </c>
      <c r="C18" s="287">
        <v>28</v>
      </c>
      <c r="D18" s="288">
        <v>3.12</v>
      </c>
      <c r="E18" s="289">
        <v>2.0382165605095541</v>
      </c>
      <c r="F18" s="290">
        <v>0.56524112829845319</v>
      </c>
      <c r="G18" s="290">
        <v>0.23785259326660602</v>
      </c>
      <c r="H18" s="291">
        <v>18.614194722474977</v>
      </c>
      <c r="I18" s="291">
        <v>36.360327570518649</v>
      </c>
      <c r="J18" s="290">
        <v>7.4822565969062778</v>
      </c>
      <c r="K18" s="290">
        <v>2.6687898089171975</v>
      </c>
      <c r="L18" s="291">
        <v>14.408098271155596</v>
      </c>
      <c r="M18" s="291">
        <v>83.148316651501361</v>
      </c>
      <c r="N18" s="209"/>
    </row>
    <row r="19" spans="1:14" x14ac:dyDescent="0.25">
      <c r="A19" s="285">
        <v>45062</v>
      </c>
      <c r="B19" s="286">
        <v>45090</v>
      </c>
      <c r="C19" s="287">
        <v>28</v>
      </c>
      <c r="D19" s="288">
        <v>0.20040000000000002</v>
      </c>
      <c r="E19" s="289">
        <v>0.29572338489535943</v>
      </c>
      <c r="F19" s="290">
        <v>9.099181073703369E-2</v>
      </c>
      <c r="G19" s="290">
        <v>0.22292993630573249</v>
      </c>
      <c r="H19" s="290">
        <v>7.4158325750682446</v>
      </c>
      <c r="I19" s="292">
        <v>104.64058234758872</v>
      </c>
      <c r="J19" s="290">
        <v>8.871701546860784</v>
      </c>
      <c r="K19" s="290">
        <v>0.59599636032757053</v>
      </c>
      <c r="L19" s="290">
        <v>7.5978161965423112</v>
      </c>
      <c r="M19" s="291">
        <v>28.207461328480438</v>
      </c>
      <c r="N19" s="209" t="s">
        <v>53</v>
      </c>
    </row>
    <row r="20" spans="1:14" x14ac:dyDescent="0.25">
      <c r="A20" s="300">
        <v>45090</v>
      </c>
      <c r="B20" s="301">
        <v>45118</v>
      </c>
      <c r="C20" s="311">
        <v>28</v>
      </c>
      <c r="D20" s="312">
        <v>1.7529999999999999</v>
      </c>
      <c r="E20" s="317">
        <v>2.1492151956323933</v>
      </c>
      <c r="F20" s="314">
        <v>0.609706551410373</v>
      </c>
      <c r="G20" s="314">
        <v>0.30815059144676976</v>
      </c>
      <c r="H20" s="316">
        <v>24.065400363967242</v>
      </c>
      <c r="I20" s="315">
        <v>156.45700636942675</v>
      </c>
      <c r="J20" s="316">
        <v>19.621474067333939</v>
      </c>
      <c r="K20" s="314">
        <v>2.1720996360327569</v>
      </c>
      <c r="L20" s="316">
        <v>23.991696997270243</v>
      </c>
      <c r="M20" s="316">
        <v>96.561646951774335</v>
      </c>
      <c r="N20" s="209"/>
    </row>
    <row r="21" spans="1:14" ht="26.4" x14ac:dyDescent="0.25">
      <c r="A21" s="300">
        <v>45118</v>
      </c>
      <c r="B21" s="301">
        <v>45146</v>
      </c>
      <c r="C21" s="311">
        <v>28</v>
      </c>
      <c r="D21" s="312">
        <v>4.2</v>
      </c>
      <c r="E21" s="317">
        <v>4.5859872611464967</v>
      </c>
      <c r="F21" s="314">
        <v>0.85509554140127397</v>
      </c>
      <c r="G21" s="318">
        <v>0.39171974522293002</v>
      </c>
      <c r="H21" s="316">
        <v>34.872611464968152</v>
      </c>
      <c r="I21" s="315">
        <v>123.72611464968153</v>
      </c>
      <c r="J21" s="316">
        <v>12.563694267515924</v>
      </c>
      <c r="K21" s="314">
        <v>5.15923566878981</v>
      </c>
      <c r="L21" s="316">
        <v>59.713375796178347</v>
      </c>
      <c r="M21" s="316">
        <v>75.477707006369428</v>
      </c>
      <c r="N21" s="299" t="s">
        <v>54</v>
      </c>
    </row>
    <row r="22" spans="1:14" x14ac:dyDescent="0.25">
      <c r="A22" s="300">
        <v>45146</v>
      </c>
      <c r="B22" s="301">
        <v>45174</v>
      </c>
      <c r="C22" s="311">
        <v>28</v>
      </c>
      <c r="D22" s="312">
        <v>1.962</v>
      </c>
      <c r="E22" s="317">
        <v>2.3815059144676982</v>
      </c>
      <c r="F22" s="314">
        <v>0.37036624203821655</v>
      </c>
      <c r="G22" s="319">
        <v>0.14453139217470429</v>
      </c>
      <c r="H22" s="316">
        <v>14.54413102820746</v>
      </c>
      <c r="I22" s="316">
        <v>50.908325750682437</v>
      </c>
      <c r="J22" s="316">
        <v>11.520473157415834</v>
      </c>
      <c r="K22" s="314">
        <v>2.969517743403093</v>
      </c>
      <c r="L22" s="316">
        <v>28.07302092811647</v>
      </c>
      <c r="M22" s="316">
        <v>75.092584167424931</v>
      </c>
      <c r="N22" s="209"/>
    </row>
    <row r="23" spans="1:14" x14ac:dyDescent="0.25">
      <c r="A23" s="30"/>
      <c r="B23" s="29"/>
      <c r="C23" s="28"/>
      <c r="D23" s="198"/>
      <c r="E23" s="31"/>
      <c r="F23" s="25"/>
      <c r="G23" s="25"/>
      <c r="H23" s="24"/>
      <c r="I23" s="24"/>
      <c r="J23" s="26"/>
      <c r="K23" s="26"/>
      <c r="L23" s="24"/>
      <c r="M23" s="24"/>
      <c r="N23" s="8"/>
    </row>
    <row r="24" spans="1:14" x14ac:dyDescent="0.25">
      <c r="A24" s="30"/>
      <c r="B24" s="29"/>
      <c r="C24" s="28"/>
      <c r="D24" s="198"/>
      <c r="E24" s="27"/>
      <c r="F24" s="25"/>
      <c r="G24" s="25"/>
      <c r="H24" s="26"/>
      <c r="I24" s="24"/>
      <c r="J24" s="26"/>
      <c r="K24" s="25"/>
      <c r="L24" s="26"/>
      <c r="M24" s="26"/>
      <c r="N24" s="8"/>
    </row>
    <row r="25" spans="1:14" x14ac:dyDescent="0.25">
      <c r="A25" s="30"/>
      <c r="B25" s="29"/>
      <c r="C25" s="28"/>
      <c r="D25" s="198"/>
      <c r="E25" s="31"/>
      <c r="F25" s="25"/>
      <c r="G25" s="25"/>
      <c r="H25" s="24"/>
      <c r="I25" s="24"/>
      <c r="J25" s="26"/>
      <c r="K25" s="26"/>
      <c r="L25" s="24"/>
      <c r="M25" s="26"/>
      <c r="N25" s="8"/>
    </row>
    <row r="26" spans="1:14" ht="13.8" thickBot="1" x14ac:dyDescent="0.3">
      <c r="A26" s="23"/>
      <c r="B26" s="22"/>
      <c r="C26" s="21"/>
      <c r="D26" s="199"/>
      <c r="E26" s="218"/>
      <c r="F26" s="20"/>
      <c r="G26" s="20"/>
      <c r="H26" s="18"/>
      <c r="I26" s="18"/>
      <c r="J26" s="19"/>
      <c r="K26" s="20"/>
      <c r="L26" s="19"/>
      <c r="M26" s="19"/>
      <c r="N26" s="3"/>
    </row>
    <row r="27" spans="1:14" x14ac:dyDescent="0.25">
      <c r="A27" s="17"/>
      <c r="B27" s="16"/>
      <c r="C27" s="15"/>
      <c r="D27" s="200"/>
      <c r="E27" s="14"/>
      <c r="F27" s="13"/>
      <c r="G27" s="13"/>
      <c r="H27" s="12"/>
      <c r="I27" s="11"/>
      <c r="J27" s="11"/>
      <c r="K27" s="10"/>
      <c r="L27" s="10"/>
      <c r="M27" s="9"/>
      <c r="N27" s="8"/>
    </row>
    <row r="28" spans="1:14" ht="13.8" thickBot="1" x14ac:dyDescent="0.3">
      <c r="A28" s="246" t="s">
        <v>23</v>
      </c>
      <c r="B28" s="247"/>
      <c r="C28" s="7">
        <f>IF(C14="","",SUM(C14:C26))</f>
        <v>252</v>
      </c>
      <c r="D28" s="201">
        <f>IF(D14="","",AVERAGE(D14:D26))</f>
        <v>2.8556777777777773</v>
      </c>
      <c r="E28" s="214">
        <f t="shared" ref="E28:M28" si="0">IF(E14="","",(SUM(E$14*$C$14,E$15*$C$15,E$16*$C$16,E$17*$C$17,E$18*$C$18,E$19*$C$19,E$20*$C$20,E$21*$C$21,E$22*$C$22,E$23*$C$23,E$24*$C$24,E$25*$C$25,E$26*$C$26)/$C$28))</f>
        <v>4.9918322212112027</v>
      </c>
      <c r="F28" s="6">
        <f t="shared" si="0"/>
        <v>0.97434283692245494</v>
      </c>
      <c r="G28" s="6">
        <f t="shared" si="0"/>
        <v>0.40932931452835913</v>
      </c>
      <c r="H28" s="5">
        <f t="shared" si="0"/>
        <v>52.794914568799925</v>
      </c>
      <c r="I28" s="4">
        <f t="shared" si="0"/>
        <v>202.79820038418765</v>
      </c>
      <c r="J28" s="5">
        <f t="shared" si="0"/>
        <v>12.693212263674045</v>
      </c>
      <c r="K28" s="6">
        <f t="shared" si="0"/>
        <v>4.9868719037508846</v>
      </c>
      <c r="L28" s="5">
        <f t="shared" si="0"/>
        <v>64.852163583055301</v>
      </c>
      <c r="M28" s="4">
        <f t="shared" si="0"/>
        <v>112.04449752300074</v>
      </c>
      <c r="N28" s="3"/>
    </row>
    <row r="29" spans="1:14" x14ac:dyDescent="0.25">
      <c r="A29" s="329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9">
    <mergeCell ref="A8:N8"/>
    <mergeCell ref="E13:M13"/>
    <mergeCell ref="A28:B2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58B23-463D-4008-AC78-2D55F3C7A3FE}">
  <sheetPr>
    <pageSetUpPr fitToPage="1"/>
  </sheetPr>
  <dimension ref="A1:N29"/>
  <sheetViews>
    <sheetView workbookViewId="0"/>
  </sheetViews>
  <sheetFormatPr defaultColWidth="9.109375" defaultRowHeight="13.2" x14ac:dyDescent="0.25"/>
  <cols>
    <col min="1" max="2" width="10.88671875" style="1" customWidth="1"/>
    <col min="3" max="3" width="12" style="1" customWidth="1"/>
    <col min="4" max="4" width="11.109375" style="1" customWidth="1"/>
    <col min="5" max="13" width="9.44140625" style="1" customWidth="1"/>
    <col min="14" max="14" width="40.44140625" style="1" customWidth="1"/>
    <col min="15" max="16384" width="9.109375" style="1"/>
  </cols>
  <sheetData>
    <row r="1" spans="1:14" ht="13.8" thickBot="1" x14ac:dyDescent="0.3"/>
    <row r="2" spans="1:14" ht="21.6" thickBot="1" x14ac:dyDescent="0.45">
      <c r="A2" s="248" t="s">
        <v>0</v>
      </c>
      <c r="B2" s="249"/>
      <c r="C2" s="249"/>
      <c r="D2" s="249"/>
      <c r="E2" s="53">
        <v>2022</v>
      </c>
      <c r="F2" s="52"/>
      <c r="G2" s="250" t="s">
        <v>29</v>
      </c>
      <c r="H2" s="251"/>
    </row>
    <row r="3" spans="1:14" ht="13.8" thickBot="1" x14ac:dyDescent="0.3"/>
    <row r="4" spans="1:14" x14ac:dyDescent="0.25">
      <c r="F4" s="51" t="s">
        <v>2</v>
      </c>
      <c r="G4" s="50"/>
      <c r="H4" s="32"/>
    </row>
    <row r="5" spans="1:14" x14ac:dyDescent="0.25">
      <c r="F5" s="252" t="s">
        <v>30</v>
      </c>
      <c r="G5" s="253"/>
      <c r="H5" s="254"/>
    </row>
    <row r="6" spans="1:14" ht="13.8" thickBot="1" x14ac:dyDescent="0.3">
      <c r="F6" s="255" t="s">
        <v>4</v>
      </c>
      <c r="G6" s="256"/>
      <c r="H6" s="257"/>
    </row>
    <row r="7" spans="1:14" x14ac:dyDescent="0.25">
      <c r="F7" s="137"/>
      <c r="G7" s="137"/>
      <c r="H7" s="138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16"/>
    </row>
    <row r="10" spans="1:14" s="46" customFormat="1" ht="12.75" customHeight="1" x14ac:dyDescent="0.25">
      <c r="A10" s="49"/>
      <c r="B10" s="48"/>
      <c r="C10" s="48"/>
      <c r="D10" s="48"/>
      <c r="E10" s="258" t="s">
        <v>6</v>
      </c>
      <c r="F10" s="259"/>
      <c r="G10" s="259"/>
      <c r="H10" s="259"/>
      <c r="I10" s="259"/>
      <c r="J10" s="259"/>
      <c r="K10" s="259"/>
      <c r="L10" s="259"/>
      <c r="M10" s="259"/>
      <c r="N10" s="47"/>
    </row>
    <row r="11" spans="1:14" ht="13.8" thickBot="1" x14ac:dyDescent="0.3">
      <c r="A11" s="260" t="s">
        <v>7</v>
      </c>
      <c r="B11" s="261"/>
      <c r="C11" s="261"/>
      <c r="D11" s="261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45"/>
    </row>
    <row r="12" spans="1:14" ht="13.8" thickBot="1" x14ac:dyDescent="0.3">
      <c r="A12" s="44" t="s">
        <v>8</v>
      </c>
      <c r="B12" s="43" t="s">
        <v>9</v>
      </c>
      <c r="C12" s="42" t="s">
        <v>10</v>
      </c>
      <c r="D12" s="41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  <c r="K12" s="40" t="s">
        <v>18</v>
      </c>
      <c r="L12" s="39" t="s">
        <v>19</v>
      </c>
      <c r="M12" s="39" t="s">
        <v>20</v>
      </c>
      <c r="N12" s="38" t="s">
        <v>21</v>
      </c>
    </row>
    <row r="13" spans="1:14" ht="13.8" thickBot="1" x14ac:dyDescent="0.3">
      <c r="A13" s="37"/>
      <c r="B13" s="36"/>
      <c r="C13" s="35"/>
      <c r="D13" s="34"/>
      <c r="E13" s="244" t="s">
        <v>22</v>
      </c>
      <c r="F13" s="245"/>
      <c r="G13" s="245"/>
      <c r="H13" s="245"/>
      <c r="I13" s="245"/>
      <c r="J13" s="245"/>
      <c r="K13" s="245"/>
      <c r="L13" s="245"/>
      <c r="M13" s="245"/>
      <c r="N13" s="33"/>
    </row>
    <row r="14" spans="1:14" x14ac:dyDescent="0.25">
      <c r="A14" s="176">
        <v>44922</v>
      </c>
      <c r="B14" s="178">
        <v>44950</v>
      </c>
      <c r="C14" s="180">
        <v>28</v>
      </c>
      <c r="D14" s="182">
        <v>4.57</v>
      </c>
      <c r="E14" s="225">
        <v>111.18630573248407</v>
      </c>
      <c r="F14" s="191">
        <v>11.102024567788899</v>
      </c>
      <c r="G14" s="186">
        <v>1.8489535941765241</v>
      </c>
      <c r="H14" s="188">
        <v>626.05777979981792</v>
      </c>
      <c r="I14" s="188">
        <v>1289.626933575978</v>
      </c>
      <c r="J14" s="191">
        <v>33.331437670609652</v>
      </c>
      <c r="K14" s="188">
        <v>100.43221110100092</v>
      </c>
      <c r="L14" s="188">
        <v>1753.0595996360325</v>
      </c>
      <c r="M14" s="188">
        <v>281.65377616014558</v>
      </c>
      <c r="N14" s="208"/>
    </row>
    <row r="15" spans="1:14" x14ac:dyDescent="0.25">
      <c r="A15" s="177">
        <v>44950</v>
      </c>
      <c r="B15" s="179">
        <v>44978</v>
      </c>
      <c r="C15" s="181">
        <v>28</v>
      </c>
      <c r="D15" s="183">
        <v>0.41700000000000004</v>
      </c>
      <c r="E15" s="185">
        <v>25.824158325750684</v>
      </c>
      <c r="F15" s="187">
        <v>2.0980436760691541</v>
      </c>
      <c r="G15" s="187">
        <v>0.38911510464058241</v>
      </c>
      <c r="H15" s="189">
        <v>102.31801637852595</v>
      </c>
      <c r="I15" s="189">
        <v>338.53389444949954</v>
      </c>
      <c r="J15" s="190">
        <v>12.144904458598727</v>
      </c>
      <c r="K15" s="190">
        <v>14.721337579617835</v>
      </c>
      <c r="L15" s="189">
        <v>463.12556869881712</v>
      </c>
      <c r="M15" s="190">
        <v>83.829617834394909</v>
      </c>
      <c r="N15" s="209"/>
    </row>
    <row r="16" spans="1:14" x14ac:dyDescent="0.25">
      <c r="A16" s="177">
        <v>44978</v>
      </c>
      <c r="B16" s="179">
        <v>45006</v>
      </c>
      <c r="C16" s="181">
        <v>28</v>
      </c>
      <c r="D16" s="183">
        <v>2.3140000000000001</v>
      </c>
      <c r="E16" s="185">
        <v>26.492038216560506</v>
      </c>
      <c r="F16" s="187">
        <v>4.1406278434940855</v>
      </c>
      <c r="G16" s="187">
        <v>0.34839854413102822</v>
      </c>
      <c r="H16" s="189">
        <v>157.44699727024567</v>
      </c>
      <c r="I16" s="189">
        <v>172.21792538671519</v>
      </c>
      <c r="J16" s="190">
        <v>12.695177434030938</v>
      </c>
      <c r="K16" s="190">
        <v>24.890127388535028</v>
      </c>
      <c r="L16" s="189">
        <v>529.46314831665154</v>
      </c>
      <c r="M16" s="189">
        <v>142.77525022747955</v>
      </c>
      <c r="N16" s="209"/>
    </row>
    <row r="17" spans="1:14" x14ac:dyDescent="0.25">
      <c r="A17" s="230">
        <v>45006</v>
      </c>
      <c r="B17" s="231">
        <v>45034</v>
      </c>
      <c r="C17" s="232">
        <v>28</v>
      </c>
      <c r="D17" s="237">
        <v>2.7410000000000001</v>
      </c>
      <c r="E17" s="236">
        <v>35.253525932666058</v>
      </c>
      <c r="F17" s="233">
        <v>6.2320404913557788</v>
      </c>
      <c r="G17" s="238">
        <v>0.4423373521383076</v>
      </c>
      <c r="H17" s="234">
        <v>199.08280254777071</v>
      </c>
      <c r="I17" s="234">
        <v>225.54094631483167</v>
      </c>
      <c r="J17" s="235">
        <v>22.780141037306642</v>
      </c>
      <c r="K17" s="235">
        <v>31.703366696997268</v>
      </c>
      <c r="L17" s="234">
        <v>623.91151046405821</v>
      </c>
      <c r="M17" s="234">
        <v>170.57324840764329</v>
      </c>
      <c r="N17" s="209"/>
    </row>
    <row r="18" spans="1:14" x14ac:dyDescent="0.25">
      <c r="A18" s="177">
        <v>45034</v>
      </c>
      <c r="B18" s="179">
        <v>45062</v>
      </c>
      <c r="C18" s="320">
        <v>28</v>
      </c>
      <c r="D18" s="321">
        <v>2.927</v>
      </c>
      <c r="E18" s="322">
        <v>10.167515923566878</v>
      </c>
      <c r="F18" s="323">
        <v>1.6701774340309372</v>
      </c>
      <c r="G18" s="324">
        <v>0.33416173794358511</v>
      </c>
      <c r="H18" s="325">
        <v>33.490900818926292</v>
      </c>
      <c r="I18" s="326">
        <v>100.29276615104641</v>
      </c>
      <c r="J18" s="325">
        <v>13.382973157415831</v>
      </c>
      <c r="K18" s="323">
        <v>6.4590081892629652</v>
      </c>
      <c r="L18" s="326">
        <v>137.99158325750685</v>
      </c>
      <c r="M18" s="326">
        <v>106.20313921747042</v>
      </c>
      <c r="N18" s="327"/>
    </row>
    <row r="19" spans="1:14" x14ac:dyDescent="0.25">
      <c r="A19" s="177">
        <v>45062</v>
      </c>
      <c r="B19" s="179">
        <v>45090</v>
      </c>
      <c r="C19" s="320">
        <v>28</v>
      </c>
      <c r="D19" s="321">
        <v>0.20100000000000001</v>
      </c>
      <c r="E19" s="328">
        <v>2.8207461328480443</v>
      </c>
      <c r="F19" s="323">
        <v>0.69836214740673341</v>
      </c>
      <c r="G19" s="323">
        <v>0.52547770700636942</v>
      </c>
      <c r="H19" s="325">
        <v>19.563239308462236</v>
      </c>
      <c r="I19" s="326">
        <v>261.60145586897181</v>
      </c>
      <c r="J19" s="325">
        <v>18.425841674249316</v>
      </c>
      <c r="K19" s="323">
        <v>1.2738853503184713</v>
      </c>
      <c r="L19" s="325">
        <v>76.433121019108285</v>
      </c>
      <c r="M19" s="325">
        <v>65.28662420382166</v>
      </c>
      <c r="N19" s="327" t="s">
        <v>53</v>
      </c>
    </row>
    <row r="20" spans="1:14" x14ac:dyDescent="0.25">
      <c r="A20" s="300">
        <v>45090</v>
      </c>
      <c r="B20" s="301">
        <v>45118</v>
      </c>
      <c r="C20" s="311">
        <v>28</v>
      </c>
      <c r="D20" s="312">
        <v>1.8029999999999999</v>
      </c>
      <c r="E20" s="313">
        <v>29.366128298453141</v>
      </c>
      <c r="F20" s="314">
        <v>6.2473498635122846</v>
      </c>
      <c r="G20" s="314">
        <v>0.30064831665150138</v>
      </c>
      <c r="H20" s="315">
        <v>121.81505914467698</v>
      </c>
      <c r="I20" s="315">
        <v>112.4406278434941</v>
      </c>
      <c r="J20" s="316">
        <v>20.119540491355778</v>
      </c>
      <c r="K20" s="316">
        <v>19.069040036396725</v>
      </c>
      <c r="L20" s="315">
        <v>447.72634212920832</v>
      </c>
      <c r="M20" s="315">
        <v>119.83848953594176</v>
      </c>
      <c r="N20" s="327"/>
    </row>
    <row r="21" spans="1:14" ht="26.4" x14ac:dyDescent="0.25">
      <c r="A21" s="300">
        <v>45118</v>
      </c>
      <c r="B21" s="301">
        <v>45146</v>
      </c>
      <c r="C21" s="311">
        <v>28</v>
      </c>
      <c r="D21" s="312">
        <v>4.22</v>
      </c>
      <c r="E21" s="313">
        <v>45.598271155595995</v>
      </c>
      <c r="F21" s="314">
        <v>6.3357597816196547</v>
      </c>
      <c r="G21" s="318">
        <v>0.31678798908098271</v>
      </c>
      <c r="H21" s="315">
        <v>236.15104640582348</v>
      </c>
      <c r="I21" s="315">
        <v>119.51546860782528</v>
      </c>
      <c r="J21" s="316">
        <v>15.071428571428571</v>
      </c>
      <c r="K21" s="316">
        <v>41.27843494085532</v>
      </c>
      <c r="L21" s="315">
        <v>777.57051865332119</v>
      </c>
      <c r="M21" s="315">
        <v>287.98908098271153</v>
      </c>
      <c r="N21" s="299" t="s">
        <v>54</v>
      </c>
    </row>
    <row r="22" spans="1:14" x14ac:dyDescent="0.25">
      <c r="A22" s="300">
        <v>45146</v>
      </c>
      <c r="B22" s="301">
        <v>45174</v>
      </c>
      <c r="C22" s="311">
        <v>28</v>
      </c>
      <c r="D22" s="312">
        <v>2.2400000000000002</v>
      </c>
      <c r="E22" s="313">
        <v>26.282984531392177</v>
      </c>
      <c r="F22" s="314">
        <v>2.1312556869881711</v>
      </c>
      <c r="G22" s="314">
        <v>0.52365787079162873</v>
      </c>
      <c r="H22" s="315">
        <v>157.96178343949043</v>
      </c>
      <c r="I22" s="315">
        <v>268.92629663330297</v>
      </c>
      <c r="J22" s="316">
        <v>18.198362147406733</v>
      </c>
      <c r="K22" s="316">
        <v>27.010919017288444</v>
      </c>
      <c r="L22" s="315">
        <v>518.10737033666976</v>
      </c>
      <c r="M22" s="315">
        <v>128.75341219290266</v>
      </c>
      <c r="N22" s="327"/>
    </row>
    <row r="23" spans="1:14" x14ac:dyDescent="0.25">
      <c r="A23" s="30"/>
      <c r="B23" s="29"/>
      <c r="C23" s="28"/>
      <c r="D23" s="198"/>
      <c r="E23" s="31"/>
      <c r="F23" s="26"/>
      <c r="G23" s="25"/>
      <c r="H23" s="24"/>
      <c r="I23" s="24"/>
      <c r="J23" s="26"/>
      <c r="K23" s="26"/>
      <c r="L23" s="24"/>
      <c r="M23" s="24"/>
      <c r="N23" s="209"/>
    </row>
    <row r="24" spans="1:14" x14ac:dyDescent="0.25">
      <c r="A24" s="30"/>
      <c r="B24" s="29"/>
      <c r="C24" s="28"/>
      <c r="D24" s="198"/>
      <c r="E24" s="31"/>
      <c r="F24" s="26"/>
      <c r="G24" s="25"/>
      <c r="H24" s="24"/>
      <c r="I24" s="24"/>
      <c r="J24" s="26"/>
      <c r="K24" s="26"/>
      <c r="L24" s="24"/>
      <c r="M24" s="24"/>
      <c r="N24" s="210"/>
    </row>
    <row r="25" spans="1:14" x14ac:dyDescent="0.25">
      <c r="A25" s="30"/>
      <c r="B25" s="29"/>
      <c r="C25" s="28"/>
      <c r="D25" s="198"/>
      <c r="E25" s="31"/>
      <c r="F25" s="25"/>
      <c r="G25" s="25"/>
      <c r="H25" s="24"/>
      <c r="I25" s="24"/>
      <c r="J25" s="26"/>
      <c r="K25" s="26"/>
      <c r="L25" s="24"/>
      <c r="M25" s="26"/>
      <c r="N25" s="209"/>
    </row>
    <row r="26" spans="1:14" ht="13.8" thickBot="1" x14ac:dyDescent="0.3">
      <c r="A26" s="23"/>
      <c r="B26" s="22"/>
      <c r="C26" s="21"/>
      <c r="D26" s="199"/>
      <c r="E26" s="168"/>
      <c r="F26" s="20"/>
      <c r="G26" s="20"/>
      <c r="H26" s="18"/>
      <c r="I26" s="18"/>
      <c r="J26" s="19"/>
      <c r="K26" s="20"/>
      <c r="L26" s="18"/>
      <c r="M26" s="18"/>
      <c r="N26" s="211"/>
    </row>
    <row r="27" spans="1:14" x14ac:dyDescent="0.25">
      <c r="A27" s="17"/>
      <c r="B27" s="16"/>
      <c r="C27" s="15"/>
      <c r="D27" s="200"/>
      <c r="E27" s="14"/>
      <c r="F27" s="13"/>
      <c r="G27" s="13"/>
      <c r="H27" s="12"/>
      <c r="I27" s="11"/>
      <c r="J27" s="11"/>
      <c r="K27" s="10"/>
      <c r="L27" s="10"/>
      <c r="M27" s="9"/>
      <c r="N27" s="8"/>
    </row>
    <row r="28" spans="1:14" ht="13.8" thickBot="1" x14ac:dyDescent="0.3">
      <c r="A28" s="246" t="s">
        <v>23</v>
      </c>
      <c r="B28" s="247"/>
      <c r="C28" s="7">
        <f>IF(C14="","",SUM(C14:C26))</f>
        <v>252</v>
      </c>
      <c r="D28" s="201">
        <f>IF(D14="","",AVERAGE(D14:D26))</f>
        <v>2.3814444444444445</v>
      </c>
      <c r="E28" s="54">
        <f t="shared" ref="E28:M28" si="0">IF(E14="","",(SUM(E$14*$C$14,E$15*$C$15,E$16*$C$16,E$17*$C$17,E$18*$C$18,E$19*$C$19,E$20*$C$20,E$21*$C$21,E$22*$C$22,E$23*$C$23,E$24*$C$24,E$25*$C$25,E$26*$C$26)/$C$28))</f>
        <v>34.776852694368621</v>
      </c>
      <c r="F28" s="6">
        <f t="shared" si="0"/>
        <v>4.5172934991406333</v>
      </c>
      <c r="G28" s="6">
        <f t="shared" si="0"/>
        <v>0.55883757961783442</v>
      </c>
      <c r="H28" s="4">
        <f t="shared" si="0"/>
        <v>183.76529167930443</v>
      </c>
      <c r="I28" s="4">
        <f t="shared" si="0"/>
        <v>320.9662572035183</v>
      </c>
      <c r="J28" s="5">
        <f t="shared" si="0"/>
        <v>18.461089626933571</v>
      </c>
      <c r="K28" s="5">
        <f t="shared" si="0"/>
        <v>29.648703366696996</v>
      </c>
      <c r="L28" s="4">
        <f t="shared" si="0"/>
        <v>591.93208472348601</v>
      </c>
      <c r="M28" s="4">
        <f t="shared" si="0"/>
        <v>154.10029319583455</v>
      </c>
      <c r="N28" s="3"/>
    </row>
    <row r="29" spans="1:14" x14ac:dyDescent="0.25">
      <c r="A29" s="329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9">
    <mergeCell ref="A8:N8"/>
    <mergeCell ref="E13:M13"/>
    <mergeCell ref="A28:B2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0E27-0213-4554-B073-9234B7D70C58}">
  <sheetPr>
    <pageSetUpPr fitToPage="1"/>
  </sheetPr>
  <dimension ref="A1:N48"/>
  <sheetViews>
    <sheetView workbookViewId="0"/>
  </sheetViews>
  <sheetFormatPr defaultColWidth="9.109375" defaultRowHeight="13.2" x14ac:dyDescent="0.25"/>
  <cols>
    <col min="1" max="2" width="10.88671875" style="55" customWidth="1"/>
    <col min="3" max="3" width="12" style="55" customWidth="1"/>
    <col min="4" max="4" width="11.109375" style="55" customWidth="1"/>
    <col min="5" max="13" width="9.44140625" style="55" customWidth="1"/>
    <col min="14" max="14" width="40.44140625" style="55" customWidth="1"/>
    <col min="15" max="16384" width="9.109375" style="55"/>
  </cols>
  <sheetData>
    <row r="1" spans="1:14" ht="13.8" thickBot="1" x14ac:dyDescent="0.3"/>
    <row r="2" spans="1:14" ht="21.6" thickBot="1" x14ac:dyDescent="0.45">
      <c r="A2" s="266" t="s">
        <v>0</v>
      </c>
      <c r="B2" s="267"/>
      <c r="C2" s="267"/>
      <c r="D2" s="267"/>
      <c r="E2" s="56">
        <v>2022</v>
      </c>
      <c r="F2" s="57"/>
      <c r="G2" s="268" t="s">
        <v>31</v>
      </c>
      <c r="H2" s="269"/>
    </row>
    <row r="3" spans="1:14" ht="12.75" customHeight="1" thickBot="1" x14ac:dyDescent="0.4">
      <c r="J3" s="58"/>
    </row>
    <row r="4" spans="1:14" x14ac:dyDescent="0.25">
      <c r="F4" s="59" t="s">
        <v>2</v>
      </c>
      <c r="G4" s="60"/>
      <c r="H4" s="61"/>
      <c r="J4" s="62"/>
    </row>
    <row r="5" spans="1:14" x14ac:dyDescent="0.25">
      <c r="F5" s="270" t="s">
        <v>32</v>
      </c>
      <c r="G5" s="271"/>
      <c r="H5" s="272"/>
    </row>
    <row r="6" spans="1:14" ht="13.8" thickBot="1" x14ac:dyDescent="0.3">
      <c r="F6" s="273" t="s">
        <v>33</v>
      </c>
      <c r="G6" s="274"/>
      <c r="H6" s="275"/>
    </row>
    <row r="7" spans="1:14" x14ac:dyDescent="0.25">
      <c r="F7" s="139"/>
      <c r="G7" s="140"/>
      <c r="H7" s="141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63"/>
    </row>
    <row r="10" spans="1:14" s="67" customFormat="1" ht="12.75" customHeight="1" x14ac:dyDescent="0.25">
      <c r="A10" s="64"/>
      <c r="B10" s="65"/>
      <c r="C10" s="65"/>
      <c r="D10" s="65"/>
      <c r="E10" s="276" t="s">
        <v>6</v>
      </c>
      <c r="F10" s="277"/>
      <c r="G10" s="277"/>
      <c r="H10" s="277"/>
      <c r="I10" s="277"/>
      <c r="J10" s="277"/>
      <c r="K10" s="277"/>
      <c r="L10" s="277"/>
      <c r="M10" s="277"/>
      <c r="N10" s="66"/>
    </row>
    <row r="11" spans="1:14" ht="13.8" thickBot="1" x14ac:dyDescent="0.3">
      <c r="A11" s="278" t="s">
        <v>7</v>
      </c>
      <c r="B11" s="279"/>
      <c r="C11" s="279"/>
      <c r="D11" s="279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68"/>
    </row>
    <row r="12" spans="1:14" ht="13.8" thickBot="1" x14ac:dyDescent="0.3">
      <c r="A12" s="69" t="s">
        <v>8</v>
      </c>
      <c r="B12" s="70" t="s">
        <v>9</v>
      </c>
      <c r="C12" s="71" t="s">
        <v>10</v>
      </c>
      <c r="D12" s="71" t="s">
        <v>11</v>
      </c>
      <c r="E12" s="72" t="s">
        <v>12</v>
      </c>
      <c r="F12" s="73" t="s">
        <v>13</v>
      </c>
      <c r="G12" s="73" t="s">
        <v>14</v>
      </c>
      <c r="H12" s="73" t="s">
        <v>15</v>
      </c>
      <c r="I12" s="73" t="s">
        <v>16</v>
      </c>
      <c r="J12" s="73" t="s">
        <v>17</v>
      </c>
      <c r="K12" s="74" t="s">
        <v>18</v>
      </c>
      <c r="L12" s="73" t="s">
        <v>19</v>
      </c>
      <c r="M12" s="73" t="s">
        <v>20</v>
      </c>
      <c r="N12" s="75" t="s">
        <v>21</v>
      </c>
    </row>
    <row r="13" spans="1:14" ht="13.8" thickBot="1" x14ac:dyDescent="0.3">
      <c r="A13" s="95"/>
      <c r="B13" s="96"/>
      <c r="C13" s="97"/>
      <c r="D13" s="98"/>
      <c r="E13" s="262" t="s">
        <v>22</v>
      </c>
      <c r="F13" s="263"/>
      <c r="G13" s="263"/>
      <c r="H13" s="263"/>
      <c r="I13" s="263"/>
      <c r="J13" s="263"/>
      <c r="K13" s="263"/>
      <c r="L13" s="263"/>
      <c r="M13" s="263"/>
      <c r="N13" s="99"/>
    </row>
    <row r="14" spans="1:14" x14ac:dyDescent="0.25">
      <c r="A14" s="176">
        <v>44922</v>
      </c>
      <c r="B14" s="178">
        <v>44950</v>
      </c>
      <c r="C14" s="180">
        <v>28</v>
      </c>
      <c r="D14" s="182">
        <v>5.1000000000000005</v>
      </c>
      <c r="E14" s="195">
        <v>9.0878070973612388</v>
      </c>
      <c r="F14" s="186">
        <v>3.8091446769790722</v>
      </c>
      <c r="G14" s="186">
        <v>3.7215650591446772</v>
      </c>
      <c r="H14" s="188">
        <v>1152.0700636942677</v>
      </c>
      <c r="I14" s="188">
        <v>3661.2829845313922</v>
      </c>
      <c r="J14" s="191">
        <v>51.626478616924487</v>
      </c>
      <c r="K14" s="191">
        <v>47.725204731574166</v>
      </c>
      <c r="L14" s="188">
        <v>817.22020018198373</v>
      </c>
      <c r="M14" s="188">
        <v>1285.0318471337582</v>
      </c>
      <c r="N14" s="76"/>
    </row>
    <row r="15" spans="1:14" x14ac:dyDescent="0.25">
      <c r="A15" s="177">
        <v>44950</v>
      </c>
      <c r="B15" s="179">
        <v>44978</v>
      </c>
      <c r="C15" s="181">
        <v>28</v>
      </c>
      <c r="D15" s="183">
        <v>0.46179999999999999</v>
      </c>
      <c r="E15" s="194">
        <v>2.4847816196542309</v>
      </c>
      <c r="F15" s="187">
        <v>2.1028207461328479</v>
      </c>
      <c r="G15" s="187">
        <v>1.1637306642402185</v>
      </c>
      <c r="H15" s="189">
        <v>494.64285714285711</v>
      </c>
      <c r="I15" s="189">
        <v>1048.9285714285713</v>
      </c>
      <c r="J15" s="190">
        <v>25.577797998180163</v>
      </c>
      <c r="K15" s="190">
        <v>24.307779799818018</v>
      </c>
      <c r="L15" s="189">
        <v>303.73748862602361</v>
      </c>
      <c r="M15" s="189">
        <v>621.44449499545044</v>
      </c>
      <c r="N15" s="84"/>
    </row>
    <row r="16" spans="1:14" x14ac:dyDescent="0.25">
      <c r="A16" s="177">
        <v>44978</v>
      </c>
      <c r="B16" s="179">
        <v>45006</v>
      </c>
      <c r="C16" s="181">
        <v>28</v>
      </c>
      <c r="D16" s="183">
        <v>3.3200000000000003</v>
      </c>
      <c r="E16" s="194">
        <v>2.7006369426751591</v>
      </c>
      <c r="F16" s="187">
        <v>2.0791628753412197</v>
      </c>
      <c r="G16" s="187">
        <v>0.61010009099181073</v>
      </c>
      <c r="H16" s="189">
        <v>435.62329390354876</v>
      </c>
      <c r="I16" s="189">
        <v>381.43767060964512</v>
      </c>
      <c r="J16" s="190">
        <v>20.69608735213831</v>
      </c>
      <c r="K16" s="190">
        <v>26.346678798908101</v>
      </c>
      <c r="L16" s="189">
        <v>243.67606915377618</v>
      </c>
      <c r="M16" s="189">
        <v>494.90445859872614</v>
      </c>
      <c r="N16" s="84"/>
    </row>
    <row r="17" spans="1:14" ht="26.4" x14ac:dyDescent="0.25">
      <c r="A17" s="342">
        <v>45006</v>
      </c>
      <c r="B17" s="343">
        <v>45034</v>
      </c>
      <c r="C17" s="333">
        <v>28</v>
      </c>
      <c r="D17" s="332">
        <v>2.6230000000000002</v>
      </c>
      <c r="E17" s="331">
        <v>4.8207575068243855</v>
      </c>
      <c r="F17" s="330">
        <v>3.6180391264786174</v>
      </c>
      <c r="G17" s="330">
        <v>2.358894449499545</v>
      </c>
      <c r="H17" s="338">
        <v>815.33212010919033</v>
      </c>
      <c r="I17" s="338">
        <v>2223.8967242948138</v>
      </c>
      <c r="J17" s="337">
        <v>50.950409463148311</v>
      </c>
      <c r="K17" s="337">
        <v>50.812101910828034</v>
      </c>
      <c r="L17" s="338">
        <v>437.92083712465882</v>
      </c>
      <c r="M17" s="338">
        <v>1196.5764331210194</v>
      </c>
      <c r="N17" s="212" t="s">
        <v>34</v>
      </c>
    </row>
    <row r="18" spans="1:14" x14ac:dyDescent="0.25">
      <c r="A18" s="342">
        <v>45034</v>
      </c>
      <c r="B18" s="343">
        <v>45062</v>
      </c>
      <c r="C18" s="333">
        <v>28</v>
      </c>
      <c r="D18" s="332">
        <v>2.532</v>
      </c>
      <c r="E18" s="331">
        <v>1.5200181983621475</v>
      </c>
      <c r="F18" s="330">
        <v>1.0087352138307553</v>
      </c>
      <c r="G18" s="330">
        <v>0.33209736123748862</v>
      </c>
      <c r="H18" s="337">
        <v>98.074613284804371</v>
      </c>
      <c r="I18" s="337">
        <v>46.497270245677882</v>
      </c>
      <c r="J18" s="337">
        <v>16.900363967242949</v>
      </c>
      <c r="K18" s="337">
        <v>23.652411282984531</v>
      </c>
      <c r="L18" s="337">
        <v>51.814831665150137</v>
      </c>
      <c r="M18" s="338">
        <v>243.27570518653317</v>
      </c>
      <c r="N18" s="209"/>
    </row>
    <row r="19" spans="1:14" x14ac:dyDescent="0.25">
      <c r="A19" s="342">
        <v>45062</v>
      </c>
      <c r="B19" s="343">
        <v>45090</v>
      </c>
      <c r="C19" s="333">
        <v>28</v>
      </c>
      <c r="D19" s="332">
        <v>0.20090000000000002</v>
      </c>
      <c r="E19" s="331">
        <v>0.25250227479526849</v>
      </c>
      <c r="F19" s="330">
        <v>0.14558689717925388</v>
      </c>
      <c r="G19" s="330">
        <v>0.28889899909008188</v>
      </c>
      <c r="H19" s="337">
        <v>16.151046405823479</v>
      </c>
      <c r="I19" s="338">
        <v>141.0373066424022</v>
      </c>
      <c r="J19" s="337">
        <v>16.606005459508648</v>
      </c>
      <c r="K19" s="330">
        <v>0.93266606005459507</v>
      </c>
      <c r="L19" s="337">
        <v>20.473157415832574</v>
      </c>
      <c r="M19" s="337">
        <v>36.396724294813467</v>
      </c>
      <c r="N19" s="209" t="s">
        <v>53</v>
      </c>
    </row>
    <row r="20" spans="1:14" x14ac:dyDescent="0.25">
      <c r="A20" s="342">
        <v>45090</v>
      </c>
      <c r="B20" s="343">
        <v>45118</v>
      </c>
      <c r="C20" s="333">
        <v>28</v>
      </c>
      <c r="D20" s="332">
        <v>1.2169999999999999</v>
      </c>
      <c r="E20" s="331">
        <v>5.0154003639672426</v>
      </c>
      <c r="F20" s="330">
        <v>2.3358848953594173</v>
      </c>
      <c r="G20" s="330">
        <v>2.2431073703366695</v>
      </c>
      <c r="H20" s="338">
        <v>621.07825295723387</v>
      </c>
      <c r="I20" s="338">
        <v>1414.0809827115559</v>
      </c>
      <c r="J20" s="337">
        <v>48.289240218380343</v>
      </c>
      <c r="K20" s="337">
        <v>46.146496815286625</v>
      </c>
      <c r="L20" s="338">
        <v>413.33030027297542</v>
      </c>
      <c r="M20" s="338">
        <v>739.29708826205638</v>
      </c>
      <c r="N20" s="209"/>
    </row>
    <row r="21" spans="1:14" ht="26.4" x14ac:dyDescent="0.25">
      <c r="A21" s="342">
        <v>45118</v>
      </c>
      <c r="B21" s="343">
        <v>45146</v>
      </c>
      <c r="C21" s="333">
        <v>28</v>
      </c>
      <c r="D21" s="332">
        <v>4.22</v>
      </c>
      <c r="E21" s="331">
        <v>7.7277070063694273</v>
      </c>
      <c r="F21" s="330">
        <v>4.079845313921747</v>
      </c>
      <c r="G21" s="330">
        <v>1.3919472247497724</v>
      </c>
      <c r="H21" s="338">
        <v>1199.9545040946316</v>
      </c>
      <c r="I21" s="338">
        <v>1171.1555959963603</v>
      </c>
      <c r="J21" s="337">
        <v>56.157870791628746</v>
      </c>
      <c r="K21" s="337">
        <v>57.597816196542311</v>
      </c>
      <c r="L21" s="338">
        <v>489.58143767060966</v>
      </c>
      <c r="M21" s="338">
        <v>1051.1601455868972</v>
      </c>
      <c r="N21" s="299" t="s">
        <v>54</v>
      </c>
    </row>
    <row r="22" spans="1:14" x14ac:dyDescent="0.25">
      <c r="A22" s="342">
        <v>45146</v>
      </c>
      <c r="B22" s="343">
        <v>45174</v>
      </c>
      <c r="C22" s="333">
        <v>28</v>
      </c>
      <c r="D22" s="332">
        <v>2.0390000000000001</v>
      </c>
      <c r="E22" s="331">
        <v>5.0178571428571415</v>
      </c>
      <c r="F22" s="330">
        <v>2.6969858962693358</v>
      </c>
      <c r="G22" s="330">
        <v>1.245518653321201</v>
      </c>
      <c r="H22" s="338">
        <v>319.42788898999095</v>
      </c>
      <c r="I22" s="338">
        <v>692.95040946314839</v>
      </c>
      <c r="J22" s="337">
        <v>44.204276615104639</v>
      </c>
      <c r="K22" s="337">
        <v>30.729868061874434</v>
      </c>
      <c r="L22" s="338">
        <v>188.69540491355781</v>
      </c>
      <c r="M22" s="338">
        <v>673.09827115559597</v>
      </c>
      <c r="N22" s="209"/>
    </row>
    <row r="23" spans="1:14" x14ac:dyDescent="0.25">
      <c r="A23" s="77"/>
      <c r="B23" s="78"/>
      <c r="C23" s="79"/>
      <c r="D23" s="202"/>
      <c r="E23" s="80"/>
      <c r="F23" s="81"/>
      <c r="G23" s="81"/>
      <c r="H23" s="83"/>
      <c r="I23" s="83"/>
      <c r="J23" s="82"/>
      <c r="K23" s="82"/>
      <c r="L23" s="83"/>
      <c r="M23" s="83"/>
      <c r="N23" s="84"/>
    </row>
    <row r="24" spans="1:14" x14ac:dyDescent="0.25">
      <c r="A24" s="77"/>
      <c r="B24" s="78"/>
      <c r="C24" s="79"/>
      <c r="D24" s="202"/>
      <c r="E24" s="80"/>
      <c r="F24" s="81"/>
      <c r="G24" s="81"/>
      <c r="H24" s="83"/>
      <c r="I24" s="83"/>
      <c r="J24" s="82"/>
      <c r="K24" s="82"/>
      <c r="L24" s="83"/>
      <c r="M24" s="83"/>
      <c r="N24" s="192"/>
    </row>
    <row r="25" spans="1:14" x14ac:dyDescent="0.25">
      <c r="A25" s="77"/>
      <c r="B25" s="78"/>
      <c r="C25" s="79"/>
      <c r="D25" s="202"/>
      <c r="E25" s="80"/>
      <c r="F25" s="81"/>
      <c r="G25" s="81"/>
      <c r="H25" s="83"/>
      <c r="I25" s="83"/>
      <c r="J25" s="82"/>
      <c r="K25" s="82"/>
      <c r="L25" s="83"/>
      <c r="M25" s="83"/>
      <c r="N25" s="85"/>
    </row>
    <row r="26" spans="1:14" ht="13.8" thickBot="1" x14ac:dyDescent="0.3">
      <c r="A26" s="86"/>
      <c r="B26" s="87"/>
      <c r="C26" s="88"/>
      <c r="D26" s="203"/>
      <c r="E26" s="89"/>
      <c r="F26" s="90"/>
      <c r="G26" s="90"/>
      <c r="H26" s="91"/>
      <c r="I26" s="91"/>
      <c r="J26" s="92"/>
      <c r="K26" s="92"/>
      <c r="L26" s="91"/>
      <c r="M26" s="91"/>
      <c r="N26" s="93"/>
    </row>
    <row r="27" spans="1:14" x14ac:dyDescent="0.25">
      <c r="A27" s="100"/>
      <c r="B27" s="63"/>
      <c r="C27" s="101"/>
      <c r="D27" s="204"/>
      <c r="E27" s="102"/>
      <c r="F27" s="81"/>
      <c r="G27" s="81"/>
      <c r="H27" s="103"/>
      <c r="I27" s="104"/>
      <c r="J27" s="104"/>
      <c r="K27" s="105"/>
      <c r="L27" s="105"/>
      <c r="M27" s="106"/>
      <c r="N27" s="94"/>
    </row>
    <row r="28" spans="1:14" ht="13.8" thickBot="1" x14ac:dyDescent="0.3">
      <c r="A28" s="264" t="s">
        <v>23</v>
      </c>
      <c r="B28" s="265"/>
      <c r="C28" s="107">
        <f>IF(C14="","",SUM(C14:C26))</f>
        <v>252</v>
      </c>
      <c r="D28" s="205">
        <f>IF(D14="","",AVERAGE(D14:D26))</f>
        <v>2.4126333333333339</v>
      </c>
      <c r="E28" s="108">
        <f t="shared" ref="E28:M28" si="0">IF(E14="","",(SUM(E$14*$C$14,E$15*$C$15,E$16*$C$16,E$17*$C$17,E$18*$C$18,E$19*$C$19,E$20*$C$20,E$21*$C$21,E$22*$C$22,E$23*$C$23,E$24*$C$24,E$25*$C$25,E$26*$C$26)/$C$28))</f>
        <v>4.2919409058740268</v>
      </c>
      <c r="F28" s="109">
        <f t="shared" si="0"/>
        <v>2.430689515721363</v>
      </c>
      <c r="G28" s="109">
        <f t="shared" si="0"/>
        <v>1.4839844302901628</v>
      </c>
      <c r="H28" s="110">
        <f t="shared" si="0"/>
        <v>572.48384895359425</v>
      </c>
      <c r="I28" s="110">
        <f t="shared" si="0"/>
        <v>1197.9186128803963</v>
      </c>
      <c r="J28" s="111">
        <f t="shared" si="0"/>
        <v>36.77872560913962</v>
      </c>
      <c r="K28" s="111">
        <f t="shared" si="0"/>
        <v>34.250113739763428</v>
      </c>
      <c r="L28" s="110">
        <f t="shared" si="0"/>
        <v>329.60552522495198</v>
      </c>
      <c r="M28" s="110">
        <f t="shared" si="0"/>
        <v>704.57612981498335</v>
      </c>
      <c r="N28" s="93"/>
    </row>
    <row r="29" spans="1:14" x14ac:dyDescent="0.25">
      <c r="A29" s="329" t="s">
        <v>55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</row>
    <row r="30" spans="1:14" x14ac:dyDescent="0.25">
      <c r="C30" s="114"/>
      <c r="D30" s="114"/>
      <c r="E30" s="115"/>
      <c r="F30" s="115"/>
      <c r="G30" s="115"/>
      <c r="H30" s="116"/>
      <c r="I30" s="116"/>
      <c r="J30" s="116"/>
      <c r="K30" s="115"/>
      <c r="L30" s="116"/>
      <c r="M30" s="116"/>
    </row>
    <row r="31" spans="1:14" x14ac:dyDescent="0.25">
      <c r="C31" s="114"/>
      <c r="D31" s="114"/>
      <c r="E31" s="116"/>
      <c r="F31" s="116"/>
      <c r="G31" s="116"/>
      <c r="H31" s="116"/>
      <c r="I31" s="116"/>
      <c r="J31" s="116"/>
      <c r="K31" s="116"/>
      <c r="L31" s="116"/>
      <c r="M31" s="116"/>
    </row>
    <row r="33" spans="1:12" x14ac:dyDescent="0.25">
      <c r="B33" s="117"/>
      <c r="C33" s="118"/>
      <c r="D33" s="119"/>
      <c r="E33" s="119"/>
      <c r="F33" s="119"/>
      <c r="G33" s="119"/>
      <c r="H33" s="119"/>
      <c r="I33" s="119"/>
      <c r="J33" s="120"/>
      <c r="K33" s="119"/>
      <c r="L33" s="119"/>
    </row>
    <row r="34" spans="1:12" x14ac:dyDescent="0.25">
      <c r="B34" s="117"/>
      <c r="C34" s="114"/>
      <c r="D34" s="121"/>
      <c r="E34" s="121"/>
      <c r="F34" s="121"/>
      <c r="G34" s="122"/>
      <c r="H34" s="122"/>
      <c r="I34" s="121"/>
      <c r="J34" s="121"/>
      <c r="K34" s="122"/>
      <c r="L34" s="122"/>
    </row>
    <row r="35" spans="1:12" x14ac:dyDescent="0.25">
      <c r="B35" s="117"/>
      <c r="C35" s="114"/>
      <c r="D35" s="121"/>
      <c r="E35" s="121"/>
      <c r="F35" s="121"/>
      <c r="G35" s="122"/>
      <c r="H35" s="122"/>
      <c r="I35" s="121"/>
      <c r="J35" s="121"/>
      <c r="K35" s="122"/>
      <c r="L35" s="122"/>
    </row>
    <row r="36" spans="1:12" x14ac:dyDescent="0.25">
      <c r="B36" s="117"/>
      <c r="C36" s="114"/>
      <c r="D36" s="121"/>
      <c r="E36" s="121"/>
      <c r="F36" s="121"/>
      <c r="G36" s="122"/>
      <c r="H36" s="122"/>
      <c r="I36" s="121"/>
      <c r="J36" s="121"/>
      <c r="K36" s="122"/>
      <c r="L36" s="122"/>
    </row>
    <row r="37" spans="1:12" x14ac:dyDescent="0.25">
      <c r="B37" s="117"/>
      <c r="C37" s="123"/>
      <c r="D37" s="121"/>
      <c r="E37" s="121"/>
      <c r="F37" s="121"/>
      <c r="G37" s="122"/>
      <c r="H37" s="122"/>
      <c r="I37" s="121"/>
      <c r="J37" s="121"/>
      <c r="K37" s="122"/>
      <c r="L37" s="122"/>
    </row>
    <row r="38" spans="1:12" x14ac:dyDescent="0.25">
      <c r="B38" s="117"/>
      <c r="C38" s="114"/>
      <c r="D38" s="121"/>
      <c r="E38" s="121"/>
      <c r="F38" s="121"/>
      <c r="G38" s="122"/>
      <c r="H38" s="122"/>
      <c r="I38" s="121"/>
      <c r="J38" s="121"/>
      <c r="K38" s="122"/>
      <c r="L38" s="122"/>
    </row>
    <row r="39" spans="1:12" x14ac:dyDescent="0.25">
      <c r="B39" s="117"/>
      <c r="C39" s="114"/>
      <c r="D39" s="121"/>
      <c r="E39" s="121"/>
      <c r="F39" s="121"/>
      <c r="G39" s="122"/>
      <c r="H39" s="122"/>
      <c r="I39" s="121"/>
      <c r="J39" s="121"/>
      <c r="K39" s="122"/>
      <c r="L39" s="122"/>
    </row>
    <row r="40" spans="1:12" x14ac:dyDescent="0.25">
      <c r="B40" s="117"/>
      <c r="C40" s="114"/>
      <c r="D40" s="121"/>
      <c r="E40" s="121"/>
      <c r="F40" s="121"/>
      <c r="G40" s="122"/>
      <c r="H40" s="122"/>
      <c r="I40" s="121"/>
      <c r="J40" s="121"/>
      <c r="K40" s="122"/>
      <c r="L40" s="122"/>
    </row>
    <row r="41" spans="1:12" x14ac:dyDescent="0.25">
      <c r="B41" s="117"/>
      <c r="C41" s="114"/>
      <c r="D41" s="121"/>
      <c r="E41" s="121"/>
      <c r="F41" s="121"/>
      <c r="G41" s="122"/>
      <c r="H41" s="122"/>
      <c r="I41" s="121"/>
      <c r="J41" s="121"/>
      <c r="K41" s="122"/>
      <c r="L41" s="122"/>
    </row>
    <row r="42" spans="1:12" x14ac:dyDescent="0.25">
      <c r="B42" s="117"/>
      <c r="C42" s="114"/>
      <c r="D42" s="121"/>
      <c r="E42" s="121"/>
      <c r="F42" s="121"/>
      <c r="G42" s="122"/>
      <c r="H42" s="122"/>
      <c r="I42" s="121"/>
      <c r="J42" s="121"/>
      <c r="K42" s="122"/>
      <c r="L42" s="122"/>
    </row>
    <row r="43" spans="1:12" x14ac:dyDescent="0.25">
      <c r="B43" s="117"/>
      <c r="C43" s="124"/>
      <c r="D43" s="121"/>
      <c r="E43" s="121"/>
      <c r="F43" s="121"/>
      <c r="G43" s="122"/>
      <c r="H43" s="122"/>
      <c r="I43" s="121"/>
      <c r="J43" s="121"/>
      <c r="K43" s="122"/>
      <c r="L43" s="122"/>
    </row>
    <row r="48" spans="1:12" x14ac:dyDescent="0.25">
      <c r="A48" s="125"/>
    </row>
  </sheetData>
  <mergeCells count="9">
    <mergeCell ref="E13:M13"/>
    <mergeCell ref="A28:B28"/>
    <mergeCell ref="A8:N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A7B78-C4DC-4001-AB08-B96FB7F50A8C}">
  <sheetPr>
    <pageSetUpPr fitToPage="1"/>
  </sheetPr>
  <dimension ref="A1:N48"/>
  <sheetViews>
    <sheetView workbookViewId="0"/>
  </sheetViews>
  <sheetFormatPr defaultColWidth="9.109375" defaultRowHeight="13.2" x14ac:dyDescent="0.25"/>
  <cols>
    <col min="1" max="2" width="10.88671875" style="55" customWidth="1"/>
    <col min="3" max="3" width="12" style="55" customWidth="1"/>
    <col min="4" max="4" width="11.109375" style="55" customWidth="1"/>
    <col min="5" max="13" width="9.44140625" style="55" customWidth="1"/>
    <col min="14" max="14" width="40.44140625" style="55" customWidth="1"/>
    <col min="15" max="16384" width="9.109375" style="55"/>
  </cols>
  <sheetData>
    <row r="1" spans="1:14" ht="13.8" thickBot="1" x14ac:dyDescent="0.3"/>
    <row r="2" spans="1:14" ht="21.6" thickBot="1" x14ac:dyDescent="0.45">
      <c r="A2" s="266" t="s">
        <v>0</v>
      </c>
      <c r="B2" s="267"/>
      <c r="C2" s="267"/>
      <c r="D2" s="267"/>
      <c r="E2" s="56">
        <v>2022</v>
      </c>
      <c r="F2" s="57"/>
      <c r="G2" s="268" t="s">
        <v>35</v>
      </c>
      <c r="H2" s="269"/>
    </row>
    <row r="3" spans="1:14" ht="13.8" thickBot="1" x14ac:dyDescent="0.3"/>
    <row r="4" spans="1:14" x14ac:dyDescent="0.25">
      <c r="F4" s="59" t="s">
        <v>2</v>
      </c>
      <c r="G4" s="60"/>
      <c r="H4" s="61"/>
    </row>
    <row r="5" spans="1:14" x14ac:dyDescent="0.25">
      <c r="F5" s="270" t="s">
        <v>36</v>
      </c>
      <c r="G5" s="271"/>
      <c r="H5" s="272"/>
    </row>
    <row r="6" spans="1:14" ht="13.8" thickBot="1" x14ac:dyDescent="0.3">
      <c r="F6" s="273" t="s">
        <v>33</v>
      </c>
      <c r="G6" s="274"/>
      <c r="H6" s="275"/>
    </row>
    <row r="7" spans="1:14" x14ac:dyDescent="0.25">
      <c r="F7" s="139"/>
      <c r="G7" s="140"/>
      <c r="H7" s="141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63"/>
    </row>
    <row r="10" spans="1:14" s="67" customFormat="1" ht="12.75" customHeight="1" x14ac:dyDescent="0.25">
      <c r="A10" s="64"/>
      <c r="B10" s="65"/>
      <c r="C10" s="65"/>
      <c r="D10" s="65"/>
      <c r="E10" s="276" t="s">
        <v>6</v>
      </c>
      <c r="F10" s="277"/>
      <c r="G10" s="277"/>
      <c r="H10" s="277"/>
      <c r="I10" s="277"/>
      <c r="J10" s="277"/>
      <c r="K10" s="277"/>
      <c r="L10" s="277"/>
      <c r="M10" s="277"/>
      <c r="N10" s="66"/>
    </row>
    <row r="11" spans="1:14" ht="13.8" thickBot="1" x14ac:dyDescent="0.3">
      <c r="A11" s="278" t="s">
        <v>7</v>
      </c>
      <c r="B11" s="279"/>
      <c r="C11" s="279"/>
      <c r="D11" s="279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68"/>
    </row>
    <row r="12" spans="1:14" ht="13.8" thickBot="1" x14ac:dyDescent="0.3">
      <c r="A12" s="69" t="s">
        <v>8</v>
      </c>
      <c r="B12" s="70" t="s">
        <v>9</v>
      </c>
      <c r="C12" s="71" t="s">
        <v>10</v>
      </c>
      <c r="D12" s="126" t="s">
        <v>11</v>
      </c>
      <c r="E12" s="73" t="s">
        <v>12</v>
      </c>
      <c r="F12" s="73" t="s">
        <v>13</v>
      </c>
      <c r="G12" s="73" t="s">
        <v>14</v>
      </c>
      <c r="H12" s="73" t="s">
        <v>15</v>
      </c>
      <c r="I12" s="73" t="s">
        <v>16</v>
      </c>
      <c r="J12" s="73" t="s">
        <v>17</v>
      </c>
      <c r="K12" s="74" t="s">
        <v>18</v>
      </c>
      <c r="L12" s="73" t="s">
        <v>19</v>
      </c>
      <c r="M12" s="73" t="s">
        <v>20</v>
      </c>
      <c r="N12" s="75" t="s">
        <v>21</v>
      </c>
    </row>
    <row r="13" spans="1:14" ht="13.8" thickBot="1" x14ac:dyDescent="0.3">
      <c r="A13" s="95"/>
      <c r="B13" s="96"/>
      <c r="C13" s="97"/>
      <c r="D13" s="98"/>
      <c r="E13" s="262" t="s">
        <v>22</v>
      </c>
      <c r="F13" s="263"/>
      <c r="G13" s="263"/>
      <c r="H13" s="263"/>
      <c r="I13" s="263"/>
      <c r="J13" s="263"/>
      <c r="K13" s="263"/>
      <c r="L13" s="263"/>
      <c r="M13" s="263"/>
      <c r="N13" s="99"/>
    </row>
    <row r="14" spans="1:14" x14ac:dyDescent="0.25">
      <c r="A14" s="176">
        <v>44922</v>
      </c>
      <c r="B14" s="178">
        <v>44950</v>
      </c>
      <c r="C14" s="180">
        <v>28</v>
      </c>
      <c r="D14" s="182">
        <v>6.73</v>
      </c>
      <c r="E14" s="195">
        <v>6.5261601455868981</v>
      </c>
      <c r="F14" s="186">
        <v>1.930789353958144</v>
      </c>
      <c r="G14" s="186">
        <v>1.700932666060055</v>
      </c>
      <c r="H14" s="188">
        <v>567.20882620564157</v>
      </c>
      <c r="I14" s="188">
        <v>847.1678798908099</v>
      </c>
      <c r="J14" s="191">
        <v>21.056414922656963</v>
      </c>
      <c r="K14" s="191">
        <v>32.44426751592357</v>
      </c>
      <c r="L14" s="188">
        <v>416.54913557779804</v>
      </c>
      <c r="M14" s="188">
        <v>465.57097361237498</v>
      </c>
      <c r="N14" s="76"/>
    </row>
    <row r="15" spans="1:14" x14ac:dyDescent="0.25">
      <c r="A15" s="177">
        <v>44950</v>
      </c>
      <c r="B15" s="179">
        <v>44978</v>
      </c>
      <c r="C15" s="181">
        <v>28</v>
      </c>
      <c r="D15" s="183">
        <v>0.5494</v>
      </c>
      <c r="E15" s="194">
        <v>1.4414604185623294</v>
      </c>
      <c r="F15" s="187">
        <v>0.66103730664240223</v>
      </c>
      <c r="G15" s="187">
        <v>0.6355482256596906</v>
      </c>
      <c r="H15" s="189">
        <v>224.54799818016375</v>
      </c>
      <c r="I15" s="189">
        <v>352.81392174704274</v>
      </c>
      <c r="J15" s="190">
        <v>17.026524112829843</v>
      </c>
      <c r="K15" s="190">
        <v>15.615332120109189</v>
      </c>
      <c r="L15" s="189">
        <v>204.06096451319382</v>
      </c>
      <c r="M15" s="189">
        <v>208.29822565969062</v>
      </c>
      <c r="N15" s="84"/>
    </row>
    <row r="16" spans="1:14" x14ac:dyDescent="0.25">
      <c r="A16" s="177">
        <v>44978</v>
      </c>
      <c r="B16" s="179">
        <v>45006</v>
      </c>
      <c r="C16" s="181">
        <v>28</v>
      </c>
      <c r="D16" s="183">
        <v>2.9040000000000004</v>
      </c>
      <c r="E16" s="194">
        <v>1.2169244767970882</v>
      </c>
      <c r="F16" s="187">
        <v>0.67262056414922666</v>
      </c>
      <c r="G16" s="187">
        <v>0.47568698817106464</v>
      </c>
      <c r="H16" s="189">
        <v>164.2493175614195</v>
      </c>
      <c r="I16" s="189">
        <v>172.42584167424934</v>
      </c>
      <c r="J16" s="190">
        <v>12.539945404913558</v>
      </c>
      <c r="K16" s="190">
        <v>12.175614194722476</v>
      </c>
      <c r="L16" s="189">
        <v>128.76797088262057</v>
      </c>
      <c r="M16" s="189">
        <v>201.00090991810737</v>
      </c>
      <c r="N16" s="84"/>
    </row>
    <row r="17" spans="1:14" x14ac:dyDescent="0.25">
      <c r="A17" s="230">
        <v>45006</v>
      </c>
      <c r="B17" s="231">
        <v>45034</v>
      </c>
      <c r="C17" s="232">
        <v>28</v>
      </c>
      <c r="D17" s="237">
        <v>3.097</v>
      </c>
      <c r="E17" s="240">
        <v>1.7635350318471337</v>
      </c>
      <c r="F17" s="233">
        <v>1.2377422656960875</v>
      </c>
      <c r="G17" s="233">
        <v>0.44356119199272059</v>
      </c>
      <c r="H17" s="234">
        <v>179.78082347588716</v>
      </c>
      <c r="I17" s="234">
        <v>111.30152411282984</v>
      </c>
      <c r="J17" s="235">
        <v>19.795040946314831</v>
      </c>
      <c r="K17" s="233">
        <v>12.892288444040036</v>
      </c>
      <c r="L17" s="234">
        <v>79.924476797088261</v>
      </c>
      <c r="M17" s="234">
        <v>331.00659690627845</v>
      </c>
      <c r="N17" s="84"/>
    </row>
    <row r="18" spans="1:14" x14ac:dyDescent="0.25">
      <c r="A18" s="285">
        <v>45034</v>
      </c>
      <c r="B18" s="286">
        <v>45062</v>
      </c>
      <c r="C18" s="336">
        <v>28</v>
      </c>
      <c r="D18" s="334">
        <v>2.3400000000000003</v>
      </c>
      <c r="E18" s="341">
        <v>0.40944040036396728</v>
      </c>
      <c r="F18" s="340">
        <v>0.33505459508644225</v>
      </c>
      <c r="G18" s="340">
        <v>0.18439490445859874</v>
      </c>
      <c r="H18" s="339">
        <v>21.774340309372157</v>
      </c>
      <c r="I18" s="339">
        <v>14.523430391264785</v>
      </c>
      <c r="J18" s="340">
        <v>8.090309372156506</v>
      </c>
      <c r="K18" s="340">
        <v>5.8582802547770711</v>
      </c>
      <c r="L18" s="339">
        <v>16.883303002729754</v>
      </c>
      <c r="M18" s="339">
        <v>97.006369426751604</v>
      </c>
      <c r="N18" s="327"/>
    </row>
    <row r="19" spans="1:14" x14ac:dyDescent="0.25">
      <c r="A19" s="285">
        <v>45062</v>
      </c>
      <c r="B19" s="286">
        <v>45090</v>
      </c>
      <c r="C19" s="336">
        <v>28</v>
      </c>
      <c r="D19" s="334">
        <v>0.20030000000000001</v>
      </c>
      <c r="E19" s="341">
        <v>0.23430391264786171</v>
      </c>
      <c r="F19" s="340">
        <v>0.11373976342129209</v>
      </c>
      <c r="G19" s="340">
        <v>0.28889899909008188</v>
      </c>
      <c r="H19" s="339">
        <v>16.83348498635123</v>
      </c>
      <c r="I19" s="335">
        <v>131.93812556869881</v>
      </c>
      <c r="J19" s="339">
        <v>13.193812556869883</v>
      </c>
      <c r="K19" s="340">
        <v>0.88717015468607829</v>
      </c>
      <c r="L19" s="339">
        <v>20.70063694267516</v>
      </c>
      <c r="M19" s="339">
        <v>34.349408553230212</v>
      </c>
      <c r="N19" s="327" t="s">
        <v>53</v>
      </c>
    </row>
    <row r="20" spans="1:14" x14ac:dyDescent="0.25">
      <c r="A20" s="300">
        <v>45090</v>
      </c>
      <c r="B20" s="301">
        <v>45118</v>
      </c>
      <c r="C20" s="311">
        <v>28</v>
      </c>
      <c r="D20" s="312">
        <v>1.4179999999999999</v>
      </c>
      <c r="E20" s="317">
        <v>2.2292538671519564</v>
      </c>
      <c r="F20" s="314">
        <v>0.9774340309372157</v>
      </c>
      <c r="G20" s="314">
        <v>1.2880573248407643</v>
      </c>
      <c r="H20" s="315">
        <v>293.63057324840764</v>
      </c>
      <c r="I20" s="315">
        <v>685.6278434940856</v>
      </c>
      <c r="J20" s="316">
        <v>33.223157415832574</v>
      </c>
      <c r="K20" s="316">
        <v>14.883757961783441</v>
      </c>
      <c r="L20" s="315">
        <v>189.64285714285714</v>
      </c>
      <c r="M20" s="315">
        <v>338.45768880800728</v>
      </c>
      <c r="N20" s="327"/>
    </row>
    <row r="21" spans="1:14" ht="26.4" x14ac:dyDescent="0.25">
      <c r="A21" s="300">
        <v>45118</v>
      </c>
      <c r="B21" s="301">
        <v>45146</v>
      </c>
      <c r="C21" s="311">
        <v>28</v>
      </c>
      <c r="D21" s="312">
        <v>4.22</v>
      </c>
      <c r="E21" s="317">
        <v>3.7438580527752503</v>
      </c>
      <c r="F21" s="314">
        <v>2.063921747042766</v>
      </c>
      <c r="G21" s="314">
        <v>2.7358962693357594</v>
      </c>
      <c r="H21" s="315">
        <v>777.57051865332119</v>
      </c>
      <c r="I21" s="315">
        <v>2020.7233848953592</v>
      </c>
      <c r="J21" s="316">
        <v>60.477707006369428</v>
      </c>
      <c r="K21" s="316">
        <v>30.718835304822566</v>
      </c>
      <c r="L21" s="315">
        <v>374.38580527752498</v>
      </c>
      <c r="M21" s="315">
        <v>777.57051865332119</v>
      </c>
      <c r="N21" s="299" t="s">
        <v>54</v>
      </c>
    </row>
    <row r="22" spans="1:14" x14ac:dyDescent="0.25">
      <c r="A22" s="300">
        <v>45146</v>
      </c>
      <c r="B22" s="301">
        <v>45174</v>
      </c>
      <c r="C22" s="311">
        <v>28</v>
      </c>
      <c r="D22" s="312">
        <v>2.3010000000000002</v>
      </c>
      <c r="E22" s="317">
        <v>1.0044347133757963</v>
      </c>
      <c r="F22" s="314">
        <v>0.51957233848953588</v>
      </c>
      <c r="G22" s="318">
        <v>0.22199613284804368</v>
      </c>
      <c r="H22" s="315">
        <v>122.89126478616924</v>
      </c>
      <c r="I22" s="315">
        <v>109.75955414012739</v>
      </c>
      <c r="J22" s="316">
        <v>16.722929936305732</v>
      </c>
      <c r="K22" s="314">
        <v>8.5276387625113745</v>
      </c>
      <c r="L22" s="316">
        <v>64.036396724294818</v>
      </c>
      <c r="M22" s="315">
        <v>168.36555959963604</v>
      </c>
      <c r="N22" s="327"/>
    </row>
    <row r="23" spans="1:14" x14ac:dyDescent="0.25">
      <c r="A23" s="77"/>
      <c r="B23" s="78"/>
      <c r="C23" s="79"/>
      <c r="D23" s="202"/>
      <c r="E23" s="80"/>
      <c r="F23" s="81"/>
      <c r="G23" s="81"/>
      <c r="H23" s="83"/>
      <c r="I23" s="83"/>
      <c r="J23" s="82"/>
      <c r="K23" s="82"/>
      <c r="L23" s="83"/>
      <c r="M23" s="83"/>
      <c r="N23" s="84"/>
    </row>
    <row r="24" spans="1:14" x14ac:dyDescent="0.25">
      <c r="A24" s="77"/>
      <c r="B24" s="78"/>
      <c r="C24" s="79"/>
      <c r="D24" s="202"/>
      <c r="E24" s="80"/>
      <c r="F24" s="81"/>
      <c r="G24" s="81"/>
      <c r="H24" s="83"/>
      <c r="I24" s="83"/>
      <c r="J24" s="82"/>
      <c r="K24" s="82"/>
      <c r="L24" s="83"/>
      <c r="M24" s="83"/>
      <c r="N24" s="84"/>
    </row>
    <row r="25" spans="1:14" x14ac:dyDescent="0.25">
      <c r="A25" s="77"/>
      <c r="B25" s="78"/>
      <c r="C25" s="79"/>
      <c r="D25" s="202"/>
      <c r="E25" s="80"/>
      <c r="F25" s="81"/>
      <c r="G25" s="81"/>
      <c r="H25" s="83"/>
      <c r="I25" s="83"/>
      <c r="J25" s="82"/>
      <c r="K25" s="81"/>
      <c r="L25" s="83"/>
      <c r="M25" s="83"/>
      <c r="N25" s="84"/>
    </row>
    <row r="26" spans="1:14" ht="13.8" thickBot="1" x14ac:dyDescent="0.3">
      <c r="A26" s="86"/>
      <c r="B26" s="87"/>
      <c r="C26" s="88"/>
      <c r="D26" s="203"/>
      <c r="E26" s="89"/>
      <c r="F26" s="90"/>
      <c r="G26" s="90"/>
      <c r="H26" s="91"/>
      <c r="I26" s="91"/>
      <c r="J26" s="92"/>
      <c r="K26" s="92"/>
      <c r="L26" s="91"/>
      <c r="M26" s="91"/>
      <c r="N26" s="93"/>
    </row>
    <row r="27" spans="1:14" x14ac:dyDescent="0.25">
      <c r="A27" s="100"/>
      <c r="B27" s="63"/>
      <c r="C27" s="101"/>
      <c r="D27" s="204"/>
      <c r="E27" s="127"/>
      <c r="F27" s="128"/>
      <c r="G27" s="128"/>
      <c r="H27" s="129"/>
      <c r="I27" s="130"/>
      <c r="J27" s="130"/>
      <c r="K27" s="131"/>
      <c r="L27" s="131"/>
      <c r="M27" s="132"/>
      <c r="N27" s="84"/>
    </row>
    <row r="28" spans="1:14" ht="13.8" thickBot="1" x14ac:dyDescent="0.3">
      <c r="A28" s="264" t="s">
        <v>23</v>
      </c>
      <c r="B28" s="265"/>
      <c r="C28" s="107">
        <f>IF(C14="","",SUM(C14:C26))</f>
        <v>252</v>
      </c>
      <c r="D28" s="205">
        <f>IF(D14="","",AVERAGE(D14:D26))</f>
        <v>2.639966666666667</v>
      </c>
      <c r="E28" s="108">
        <f t="shared" ref="E28:M28" si="0">IF(E14="","",(SUM(E$14*$C$14,E$15*$C$15,E$16*$C$16,E$17*$C$17,E$18*$C$18,E$19*$C$19,E$20*$C$20,E$21*$C$21,E$22*$C$22,E$23*$C$23,E$24*$C$24,E$25*$C$25,E$26*$C$26)/$C$28))</f>
        <v>2.0632634465675865</v>
      </c>
      <c r="F28" s="109">
        <f t="shared" si="0"/>
        <v>0.94576799615812346</v>
      </c>
      <c r="G28" s="109">
        <f t="shared" si="0"/>
        <v>0.8861080780507532</v>
      </c>
      <c r="H28" s="110">
        <f t="shared" si="0"/>
        <v>263.16523860074818</v>
      </c>
      <c r="I28" s="110">
        <f t="shared" si="0"/>
        <v>494.03127843494082</v>
      </c>
      <c r="J28" s="111">
        <f t="shared" si="0"/>
        <v>22.45842685269437</v>
      </c>
      <c r="K28" s="111">
        <f t="shared" si="0"/>
        <v>14.889242745930645</v>
      </c>
      <c r="L28" s="110">
        <f t="shared" si="0"/>
        <v>166.10572742897585</v>
      </c>
      <c r="M28" s="110">
        <f t="shared" si="0"/>
        <v>291.29180568193311</v>
      </c>
      <c r="N28" s="93"/>
    </row>
    <row r="29" spans="1:14" x14ac:dyDescent="0.25">
      <c r="A29" s="329" t="s">
        <v>55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4" x14ac:dyDescent="0.25">
      <c r="C30" s="114"/>
      <c r="D30" s="114"/>
      <c r="E30" s="115"/>
      <c r="F30" s="115"/>
      <c r="G30" s="115"/>
      <c r="H30" s="116"/>
      <c r="I30" s="116"/>
      <c r="J30" s="133"/>
      <c r="K30" s="115"/>
      <c r="L30" s="116"/>
      <c r="M30" s="116"/>
    </row>
    <row r="31" spans="1:14" x14ac:dyDescent="0.25">
      <c r="C31" s="114"/>
      <c r="D31" s="114"/>
      <c r="E31" s="116"/>
      <c r="F31" s="116"/>
      <c r="G31" s="116"/>
      <c r="H31" s="116"/>
      <c r="I31" s="116"/>
      <c r="J31" s="116"/>
      <c r="K31" s="116"/>
      <c r="L31" s="116"/>
      <c r="M31" s="116"/>
    </row>
    <row r="33" spans="1:11" x14ac:dyDescent="0.25">
      <c r="A33" s="134"/>
      <c r="B33" s="114"/>
      <c r="C33" s="119"/>
      <c r="D33" s="119"/>
      <c r="E33" s="119"/>
      <c r="F33" s="119"/>
      <c r="G33" s="119"/>
      <c r="H33" s="119"/>
      <c r="I33" s="120"/>
      <c r="J33" s="119"/>
      <c r="K33" s="119"/>
    </row>
    <row r="34" spans="1:11" x14ac:dyDescent="0.25">
      <c r="A34" s="117"/>
      <c r="B34" s="114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25">
      <c r="A35" s="117"/>
      <c r="B35" s="114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x14ac:dyDescent="0.25">
      <c r="A36" s="117"/>
      <c r="B36" s="114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x14ac:dyDescent="0.25">
      <c r="A37" s="117"/>
      <c r="B37" s="114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x14ac:dyDescent="0.25">
      <c r="A38" s="117"/>
      <c r="B38" s="114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x14ac:dyDescent="0.25">
      <c r="A39" s="117"/>
      <c r="B39" s="114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x14ac:dyDescent="0.25">
      <c r="A40" s="117"/>
      <c r="B40" s="114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x14ac:dyDescent="0.25">
      <c r="A41" s="117"/>
      <c r="B41" s="114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x14ac:dyDescent="0.25">
      <c r="A42" s="117"/>
      <c r="B42" s="124"/>
      <c r="C42" s="135"/>
      <c r="D42" s="135"/>
      <c r="E42" s="135"/>
      <c r="F42" s="135"/>
      <c r="G42" s="135"/>
      <c r="H42" s="135"/>
      <c r="I42" s="135"/>
      <c r="J42" s="135"/>
      <c r="K42" s="135"/>
    </row>
    <row r="48" spans="1:11" x14ac:dyDescent="0.25">
      <c r="A48" s="125"/>
    </row>
  </sheetData>
  <mergeCells count="9">
    <mergeCell ref="E13:M13"/>
    <mergeCell ref="A28:B28"/>
    <mergeCell ref="A8:N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2A8F-7409-4BE6-A6B4-1130471AE24B}">
  <sheetPr>
    <pageSetUpPr fitToPage="1"/>
  </sheetPr>
  <dimension ref="A1:N43"/>
  <sheetViews>
    <sheetView workbookViewId="0"/>
  </sheetViews>
  <sheetFormatPr defaultColWidth="9.109375" defaultRowHeight="13.2" x14ac:dyDescent="0.25"/>
  <cols>
    <col min="1" max="2" width="10.88671875" style="55" customWidth="1"/>
    <col min="3" max="3" width="12" style="55" customWidth="1"/>
    <col min="4" max="4" width="11.109375" style="55" customWidth="1"/>
    <col min="5" max="5" width="10.109375" style="55" customWidth="1"/>
    <col min="6" max="13" width="9.44140625" style="55" customWidth="1"/>
    <col min="14" max="14" width="40.44140625" style="55" customWidth="1"/>
    <col min="15" max="16384" width="9.109375" style="55"/>
  </cols>
  <sheetData>
    <row r="1" spans="1:14" ht="13.8" thickBot="1" x14ac:dyDescent="0.3"/>
    <row r="2" spans="1:14" ht="21.6" thickBot="1" x14ac:dyDescent="0.45">
      <c r="A2" s="266" t="s">
        <v>0</v>
      </c>
      <c r="B2" s="267"/>
      <c r="C2" s="267"/>
      <c r="D2" s="267"/>
      <c r="E2" s="56">
        <v>2022</v>
      </c>
      <c r="F2" s="57"/>
      <c r="G2" s="268" t="s">
        <v>37</v>
      </c>
      <c r="H2" s="269"/>
    </row>
    <row r="3" spans="1:14" ht="13.8" thickBot="1" x14ac:dyDescent="0.3"/>
    <row r="4" spans="1:14" x14ac:dyDescent="0.25">
      <c r="F4" s="59" t="s">
        <v>2</v>
      </c>
      <c r="G4" s="60"/>
      <c r="H4" s="61"/>
    </row>
    <row r="5" spans="1:14" x14ac:dyDescent="0.25">
      <c r="F5" s="270" t="s">
        <v>38</v>
      </c>
      <c r="G5" s="271"/>
      <c r="H5" s="272"/>
    </row>
    <row r="6" spans="1:14" ht="13.8" thickBot="1" x14ac:dyDescent="0.3">
      <c r="F6" s="273" t="s">
        <v>33</v>
      </c>
      <c r="G6" s="274"/>
      <c r="H6" s="275"/>
    </row>
    <row r="7" spans="1:14" x14ac:dyDescent="0.25">
      <c r="F7" s="139"/>
      <c r="G7" s="140"/>
      <c r="H7" s="141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63"/>
    </row>
    <row r="10" spans="1:14" s="67" customFormat="1" ht="12.75" customHeight="1" x14ac:dyDescent="0.25">
      <c r="A10" s="64"/>
      <c r="B10" s="65"/>
      <c r="C10" s="65"/>
      <c r="D10" s="65"/>
      <c r="E10" s="276" t="s">
        <v>6</v>
      </c>
      <c r="F10" s="277"/>
      <c r="G10" s="277"/>
      <c r="H10" s="277"/>
      <c r="I10" s="277"/>
      <c r="J10" s="277"/>
      <c r="K10" s="277"/>
      <c r="L10" s="277"/>
      <c r="M10" s="277"/>
      <c r="N10" s="66"/>
    </row>
    <row r="11" spans="1:14" ht="13.8" thickBot="1" x14ac:dyDescent="0.3">
      <c r="A11" s="278" t="s">
        <v>7</v>
      </c>
      <c r="B11" s="279"/>
      <c r="C11" s="279"/>
      <c r="D11" s="279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68"/>
    </row>
    <row r="12" spans="1:14" ht="13.8" thickBot="1" x14ac:dyDescent="0.3">
      <c r="A12" s="69" t="s">
        <v>8</v>
      </c>
      <c r="B12" s="70" t="s">
        <v>9</v>
      </c>
      <c r="C12" s="71" t="s">
        <v>10</v>
      </c>
      <c r="D12" s="126" t="s">
        <v>11</v>
      </c>
      <c r="E12" s="73" t="s">
        <v>12</v>
      </c>
      <c r="F12" s="73" t="s">
        <v>13</v>
      </c>
      <c r="G12" s="73" t="s">
        <v>14</v>
      </c>
      <c r="H12" s="73" t="s">
        <v>15</v>
      </c>
      <c r="I12" s="73" t="s">
        <v>16</v>
      </c>
      <c r="J12" s="73" t="s">
        <v>17</v>
      </c>
      <c r="K12" s="74" t="s">
        <v>18</v>
      </c>
      <c r="L12" s="73" t="s">
        <v>19</v>
      </c>
      <c r="M12" s="73" t="s">
        <v>20</v>
      </c>
      <c r="N12" s="75" t="s">
        <v>21</v>
      </c>
    </row>
    <row r="13" spans="1:14" ht="13.8" thickBot="1" x14ac:dyDescent="0.3">
      <c r="A13" s="95"/>
      <c r="B13" s="96"/>
      <c r="C13" s="97"/>
      <c r="D13" s="98"/>
      <c r="E13" s="262" t="s">
        <v>22</v>
      </c>
      <c r="F13" s="263"/>
      <c r="G13" s="263"/>
      <c r="H13" s="263"/>
      <c r="I13" s="263"/>
      <c r="J13" s="263"/>
      <c r="K13" s="263"/>
      <c r="L13" s="263"/>
      <c r="M13" s="263"/>
      <c r="N13" s="99"/>
    </row>
    <row r="14" spans="1:14" x14ac:dyDescent="0.25">
      <c r="A14" s="176">
        <v>44922</v>
      </c>
      <c r="B14" s="178">
        <v>44950</v>
      </c>
      <c r="C14" s="180">
        <v>28</v>
      </c>
      <c r="D14" s="182">
        <v>7.1000000000000005</v>
      </c>
      <c r="E14" s="195">
        <v>6.8844404003639674</v>
      </c>
      <c r="F14" s="186">
        <v>1.5175159235668794</v>
      </c>
      <c r="G14" s="186">
        <v>1.8800045495905369</v>
      </c>
      <c r="H14" s="188">
        <v>566.51501364877163</v>
      </c>
      <c r="I14" s="188">
        <v>1241.3557779799819</v>
      </c>
      <c r="J14" s="191">
        <v>91.530937215650596</v>
      </c>
      <c r="K14" s="191">
        <v>30.036396724294811</v>
      </c>
      <c r="L14" s="188">
        <v>363.9672429481347</v>
      </c>
      <c r="M14" s="188">
        <v>491.67424931756142</v>
      </c>
      <c r="N14" s="76"/>
    </row>
    <row r="15" spans="1:14" x14ac:dyDescent="0.25">
      <c r="A15" s="177">
        <v>44950</v>
      </c>
      <c r="B15" s="179">
        <v>44978</v>
      </c>
      <c r="C15" s="181">
        <v>28</v>
      </c>
      <c r="D15" s="183">
        <v>0.49330000000000002</v>
      </c>
      <c r="E15" s="194">
        <v>1.1422964058234759</v>
      </c>
      <c r="F15" s="187">
        <v>0.56576319381255691</v>
      </c>
      <c r="G15" s="187">
        <v>0.82506141947224754</v>
      </c>
      <c r="H15" s="189">
        <v>183.33314376706099</v>
      </c>
      <c r="I15" s="189">
        <v>450.66992720655145</v>
      </c>
      <c r="J15" s="190">
        <v>21.373407643312103</v>
      </c>
      <c r="K15" s="190">
        <v>13.586783439490446</v>
      </c>
      <c r="L15" s="189">
        <v>257.94017288444041</v>
      </c>
      <c r="M15" s="189">
        <v>175.67447679708826</v>
      </c>
      <c r="N15" s="84"/>
    </row>
    <row r="16" spans="1:14" x14ac:dyDescent="0.25">
      <c r="A16" s="177">
        <v>44978</v>
      </c>
      <c r="B16" s="179">
        <v>45006</v>
      </c>
      <c r="C16" s="181">
        <v>28</v>
      </c>
      <c r="D16" s="183">
        <v>2.927</v>
      </c>
      <c r="E16" s="194">
        <v>2.6952684258416739</v>
      </c>
      <c r="F16" s="187">
        <v>0.63899340309372155</v>
      </c>
      <c r="G16" s="187">
        <v>1.762568243858053</v>
      </c>
      <c r="H16" s="189">
        <v>314.01728844404005</v>
      </c>
      <c r="I16" s="189">
        <v>1324.2777525022746</v>
      </c>
      <c r="J16" s="190">
        <v>37.927547770700635</v>
      </c>
      <c r="K16" s="190">
        <v>16.02024567788899</v>
      </c>
      <c r="L16" s="189">
        <v>236.164695177434</v>
      </c>
      <c r="M16" s="189">
        <v>453.42697907188358</v>
      </c>
      <c r="N16" s="84"/>
    </row>
    <row r="17" spans="1:14" x14ac:dyDescent="0.25">
      <c r="A17" s="230">
        <v>45006</v>
      </c>
      <c r="B17" s="231">
        <v>45034</v>
      </c>
      <c r="C17" s="232">
        <v>28</v>
      </c>
      <c r="D17" s="237">
        <v>4.3500000000000005</v>
      </c>
      <c r="E17" s="240">
        <v>2.002559144676979</v>
      </c>
      <c r="F17" s="233">
        <v>0.75147861692447682</v>
      </c>
      <c r="G17" s="233">
        <v>0.86004322111010012</v>
      </c>
      <c r="H17" s="234">
        <v>239.15491355777985</v>
      </c>
      <c r="I17" s="234">
        <v>343.89217470427667</v>
      </c>
      <c r="J17" s="235">
        <v>23.782984531392177</v>
      </c>
      <c r="K17" s="235">
        <v>12.281050955414017</v>
      </c>
      <c r="L17" s="234">
        <v>109.54276615104642</v>
      </c>
      <c r="M17" s="234">
        <v>310.39581437670608</v>
      </c>
      <c r="N17" s="84"/>
    </row>
    <row r="18" spans="1:14" x14ac:dyDescent="0.25">
      <c r="A18" s="230">
        <v>45034</v>
      </c>
      <c r="B18" s="231">
        <v>45062</v>
      </c>
      <c r="C18" s="232">
        <v>28</v>
      </c>
      <c r="D18" s="237">
        <v>2.8640000000000003</v>
      </c>
      <c r="E18" s="240">
        <v>0.35082802547770708</v>
      </c>
      <c r="F18" s="233">
        <v>0.19039126478616925</v>
      </c>
      <c r="G18" s="238">
        <v>0.2992356687898089</v>
      </c>
      <c r="H18" s="235">
        <v>20.906551410373069</v>
      </c>
      <c r="I18" s="235">
        <v>37.518653321201093</v>
      </c>
      <c r="J18" s="235">
        <v>10.24267515923567</v>
      </c>
      <c r="K18" s="233">
        <v>5.3280254777070066</v>
      </c>
      <c r="L18" s="235">
        <v>22.63257506824386</v>
      </c>
      <c r="M18" s="235">
        <v>89.167424931756159</v>
      </c>
      <c r="N18" s="209"/>
    </row>
    <row r="19" spans="1:14" x14ac:dyDescent="0.25">
      <c r="A19" s="285">
        <v>45062</v>
      </c>
      <c r="B19" s="286">
        <v>45090</v>
      </c>
      <c r="C19" s="287">
        <v>28</v>
      </c>
      <c r="D19" s="288">
        <v>0.31409999999999999</v>
      </c>
      <c r="E19" s="289">
        <v>0.68404799818016371</v>
      </c>
      <c r="F19" s="290">
        <v>0.90444722474977246</v>
      </c>
      <c r="G19" s="290">
        <v>0.65454959053685169</v>
      </c>
      <c r="H19" s="291">
        <v>33.182438580527752</v>
      </c>
      <c r="I19" s="292">
        <v>217.25545950864421</v>
      </c>
      <c r="J19" s="291">
        <v>80.062556869881703</v>
      </c>
      <c r="K19" s="291">
        <v>12.320973612374887</v>
      </c>
      <c r="L19" s="291">
        <v>44.739990900818924</v>
      </c>
      <c r="M19" s="292">
        <v>494.49840764331213</v>
      </c>
      <c r="N19" s="209"/>
    </row>
    <row r="20" spans="1:14" x14ac:dyDescent="0.25">
      <c r="A20" s="300">
        <v>45090</v>
      </c>
      <c r="B20" s="301">
        <v>45118</v>
      </c>
      <c r="C20" s="302">
        <v>28</v>
      </c>
      <c r="D20" s="303">
        <v>1.8140000000000001</v>
      </c>
      <c r="E20" s="304">
        <v>1.5044131028207461</v>
      </c>
      <c r="F20" s="305">
        <v>0.91157870791628759</v>
      </c>
      <c r="G20" s="305">
        <v>1.2019563239308462</v>
      </c>
      <c r="H20" s="308">
        <v>168.85213830755237</v>
      </c>
      <c r="I20" s="308">
        <v>450.24795268425845</v>
      </c>
      <c r="J20" s="307">
        <v>55.256596906278439</v>
      </c>
      <c r="K20" s="307">
        <v>17.232256596906282</v>
      </c>
      <c r="L20" s="308">
        <v>119.30618744313013</v>
      </c>
      <c r="M20" s="308">
        <v>518.12556869881712</v>
      </c>
      <c r="N20" s="209"/>
    </row>
    <row r="21" spans="1:14" ht="26.4" x14ac:dyDescent="0.25">
      <c r="A21" s="300">
        <v>45118</v>
      </c>
      <c r="B21" s="301">
        <v>45146</v>
      </c>
      <c r="C21" s="302">
        <v>28</v>
      </c>
      <c r="D21" s="303">
        <v>4.22</v>
      </c>
      <c r="E21" s="304">
        <v>2.0399226569608735</v>
      </c>
      <c r="F21" s="305">
        <v>1.2671519563239309</v>
      </c>
      <c r="G21" s="306">
        <v>0.45118289353958141</v>
      </c>
      <c r="H21" s="308">
        <v>398.38489535941767</v>
      </c>
      <c r="I21" s="308">
        <v>136.79481346678799</v>
      </c>
      <c r="J21" s="307">
        <v>19.199272065514101</v>
      </c>
      <c r="K21" s="307">
        <v>21.599181073703367</v>
      </c>
      <c r="L21" s="308">
        <v>197.27252047315744</v>
      </c>
      <c r="M21" s="308">
        <v>335.98726114649679</v>
      </c>
      <c r="N21" s="299" t="s">
        <v>54</v>
      </c>
    </row>
    <row r="22" spans="1:14" x14ac:dyDescent="0.25">
      <c r="A22" s="300">
        <v>45146</v>
      </c>
      <c r="B22" s="301">
        <v>45174</v>
      </c>
      <c r="C22" s="302">
        <v>28</v>
      </c>
      <c r="D22" s="303">
        <v>2.286</v>
      </c>
      <c r="E22" s="304">
        <v>0.80141719745222928</v>
      </c>
      <c r="F22" s="305">
        <v>0.3437329390354868</v>
      </c>
      <c r="G22" s="305">
        <v>0.3622247497725205</v>
      </c>
      <c r="H22" s="307">
        <v>87.749317561419488</v>
      </c>
      <c r="I22" s="308">
        <v>130.91446769790718</v>
      </c>
      <c r="J22" s="307">
        <v>18.704504094631485</v>
      </c>
      <c r="K22" s="305">
        <v>6.8288671519563238</v>
      </c>
      <c r="L22" s="307">
        <v>51.402638762511373</v>
      </c>
      <c r="M22" s="308">
        <v>164.68380345768881</v>
      </c>
      <c r="N22" s="209"/>
    </row>
    <row r="23" spans="1:14" x14ac:dyDescent="0.25">
      <c r="A23" s="77"/>
      <c r="B23" s="78"/>
      <c r="C23" s="79"/>
      <c r="D23" s="202"/>
      <c r="E23" s="80"/>
      <c r="F23" s="81"/>
      <c r="G23" s="81"/>
      <c r="H23" s="83"/>
      <c r="I23" s="83"/>
      <c r="J23" s="82"/>
      <c r="K23" s="82"/>
      <c r="L23" s="83"/>
      <c r="M23" s="83"/>
      <c r="N23" s="84"/>
    </row>
    <row r="24" spans="1:14" x14ac:dyDescent="0.25">
      <c r="A24" s="77"/>
      <c r="B24" s="78"/>
      <c r="C24" s="79"/>
      <c r="D24" s="202"/>
      <c r="E24" s="80"/>
      <c r="F24" s="81"/>
      <c r="G24" s="81"/>
      <c r="H24" s="83"/>
      <c r="I24" s="83"/>
      <c r="J24" s="82"/>
      <c r="K24" s="82"/>
      <c r="L24" s="83"/>
      <c r="M24" s="83"/>
      <c r="N24" s="84"/>
    </row>
    <row r="25" spans="1:14" x14ac:dyDescent="0.25">
      <c r="A25" s="77"/>
      <c r="B25" s="78"/>
      <c r="C25" s="79"/>
      <c r="D25" s="202"/>
      <c r="E25" s="80"/>
      <c r="F25" s="81"/>
      <c r="G25" s="81"/>
      <c r="H25" s="83"/>
      <c r="I25" s="82"/>
      <c r="J25" s="82"/>
      <c r="K25" s="81"/>
      <c r="L25" s="83"/>
      <c r="M25" s="83"/>
      <c r="N25" s="84"/>
    </row>
    <row r="26" spans="1:14" ht="13.8" thickBot="1" x14ac:dyDescent="0.3">
      <c r="A26" s="86"/>
      <c r="B26" s="87"/>
      <c r="C26" s="88"/>
      <c r="D26" s="203"/>
      <c r="E26" s="89"/>
      <c r="F26" s="90"/>
      <c r="G26" s="90"/>
      <c r="H26" s="91"/>
      <c r="I26" s="91"/>
      <c r="J26" s="92"/>
      <c r="K26" s="90"/>
      <c r="L26" s="92"/>
      <c r="M26" s="91"/>
      <c r="N26" s="217"/>
    </row>
    <row r="27" spans="1:14" x14ac:dyDescent="0.25">
      <c r="A27" s="100"/>
      <c r="B27" s="63"/>
      <c r="C27" s="101"/>
      <c r="D27" s="204"/>
      <c r="E27" s="102"/>
      <c r="F27" s="81"/>
      <c r="G27" s="81"/>
      <c r="H27" s="103"/>
      <c r="I27" s="104"/>
      <c r="J27" s="104"/>
      <c r="K27" s="105"/>
      <c r="L27" s="105"/>
      <c r="M27" s="106"/>
      <c r="N27" s="94"/>
    </row>
    <row r="28" spans="1:14" ht="13.8" thickBot="1" x14ac:dyDescent="0.3">
      <c r="A28" s="264" t="s">
        <v>23</v>
      </c>
      <c r="B28" s="265"/>
      <c r="C28" s="107">
        <f>IF(C14="","",SUM(C14:C26))</f>
        <v>252</v>
      </c>
      <c r="D28" s="205">
        <f>IF(D14="","",AVERAGE(D14:D26))</f>
        <v>2.9298222222222225</v>
      </c>
      <c r="E28" s="108">
        <f t="shared" ref="E28:M28" si="0">IF(E14="","",(SUM(E$14*$C$14,E$15*$C$15,E$16*$C$16,E$17*$C$17,E$18*$C$18,E$19*$C$19,E$20*$C$20,E$21*$C$21,E$22*$C$22,E$23*$C$23,E$24*$C$24,E$25*$C$25,E$26*$C$26)/$C$28))</f>
        <v>2.0116881508442019</v>
      </c>
      <c r="F28" s="109">
        <f t="shared" si="0"/>
        <v>0.78789480335658679</v>
      </c>
      <c r="G28" s="109">
        <f t="shared" si="0"/>
        <v>0.9218696289556163</v>
      </c>
      <c r="H28" s="110">
        <f t="shared" si="0"/>
        <v>223.56618895966031</v>
      </c>
      <c r="I28" s="110">
        <f t="shared" si="0"/>
        <v>481.43633100798706</v>
      </c>
      <c r="J28" s="111">
        <f t="shared" si="0"/>
        <v>39.786720250732998</v>
      </c>
      <c r="K28" s="111">
        <f t="shared" si="0"/>
        <v>15.025975634415126</v>
      </c>
      <c r="L28" s="110">
        <f t="shared" si="0"/>
        <v>155.88542108987966</v>
      </c>
      <c r="M28" s="110">
        <f t="shared" si="0"/>
        <v>337.07044282681221</v>
      </c>
      <c r="N28" s="93"/>
    </row>
    <row r="29" spans="1:14" x14ac:dyDescent="0.25">
      <c r="A29" s="329" t="s">
        <v>55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4" x14ac:dyDescent="0.25">
      <c r="C30" s="114"/>
      <c r="D30" s="114"/>
      <c r="E30" s="115"/>
      <c r="F30" s="115"/>
      <c r="G30" s="115"/>
      <c r="H30" s="116"/>
      <c r="I30" s="116"/>
      <c r="J30" s="115"/>
      <c r="K30" s="115"/>
      <c r="L30" s="116"/>
      <c r="M30" s="116"/>
    </row>
    <row r="31" spans="1:14" x14ac:dyDescent="0.25">
      <c r="C31" s="114"/>
      <c r="D31" s="114"/>
      <c r="E31" s="116"/>
      <c r="F31" s="116"/>
      <c r="G31" s="116"/>
      <c r="H31" s="116"/>
      <c r="I31" s="116"/>
      <c r="J31" s="116"/>
      <c r="K31" s="116"/>
      <c r="L31" s="116"/>
      <c r="M31" s="116"/>
    </row>
    <row r="33" spans="1:12" x14ac:dyDescent="0.25">
      <c r="C33" s="118"/>
      <c r="D33" s="119"/>
      <c r="E33" s="119"/>
      <c r="F33" s="119"/>
      <c r="G33" s="119"/>
      <c r="H33" s="119"/>
      <c r="I33" s="119"/>
      <c r="J33" s="120"/>
      <c r="K33" s="119"/>
      <c r="L33" s="119"/>
    </row>
    <row r="34" spans="1:12" x14ac:dyDescent="0.25">
      <c r="C34" s="114"/>
      <c r="D34" s="121"/>
      <c r="E34" s="121"/>
      <c r="F34" s="121"/>
      <c r="G34" s="122"/>
      <c r="H34" s="122"/>
      <c r="I34" s="121"/>
      <c r="J34" s="121"/>
      <c r="K34" s="122"/>
      <c r="L34" s="122"/>
    </row>
    <row r="35" spans="1:12" x14ac:dyDescent="0.25">
      <c r="C35" s="114"/>
      <c r="D35" s="121"/>
      <c r="E35" s="121"/>
      <c r="F35" s="121"/>
      <c r="G35" s="122"/>
      <c r="H35" s="122"/>
      <c r="I35" s="121"/>
      <c r="J35" s="121"/>
      <c r="K35" s="122"/>
      <c r="L35" s="122"/>
    </row>
    <row r="43" spans="1:12" x14ac:dyDescent="0.25">
      <c r="A43" s="125"/>
    </row>
  </sheetData>
  <mergeCells count="9">
    <mergeCell ref="E13:M13"/>
    <mergeCell ref="A28:B28"/>
    <mergeCell ref="A8:N8"/>
    <mergeCell ref="A2:D2"/>
    <mergeCell ref="G2:H2"/>
    <mergeCell ref="F5:H5"/>
    <mergeCell ref="F6:H6"/>
    <mergeCell ref="E10:M10"/>
    <mergeCell ref="A11:D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4D26F-8A7E-4B6B-AC02-F2772B1EAEFB}">
  <sheetPr>
    <pageSetUpPr fitToPage="1"/>
  </sheetPr>
  <dimension ref="A1:N48"/>
  <sheetViews>
    <sheetView workbookViewId="0"/>
  </sheetViews>
  <sheetFormatPr defaultColWidth="9.109375" defaultRowHeight="13.2" x14ac:dyDescent="0.25"/>
  <cols>
    <col min="1" max="2" width="10.88671875" style="55" customWidth="1"/>
    <col min="3" max="3" width="12" style="55" customWidth="1"/>
    <col min="4" max="4" width="11.109375" style="55" customWidth="1"/>
    <col min="5" max="13" width="9.44140625" style="55" customWidth="1"/>
    <col min="14" max="14" width="40.44140625" style="55" customWidth="1"/>
    <col min="15" max="16384" width="9.109375" style="55"/>
  </cols>
  <sheetData>
    <row r="1" spans="1:14" ht="13.8" thickBot="1" x14ac:dyDescent="0.3"/>
    <row r="2" spans="1:14" ht="21.6" thickBot="1" x14ac:dyDescent="0.45">
      <c r="A2" s="266" t="s">
        <v>0</v>
      </c>
      <c r="B2" s="267"/>
      <c r="C2" s="267"/>
      <c r="D2" s="267"/>
      <c r="E2" s="56">
        <v>2022</v>
      </c>
      <c r="F2" s="57"/>
      <c r="G2" s="268" t="s">
        <v>39</v>
      </c>
      <c r="H2" s="269"/>
    </row>
    <row r="3" spans="1:14" ht="13.8" thickBot="1" x14ac:dyDescent="0.3"/>
    <row r="4" spans="1:14" x14ac:dyDescent="0.25">
      <c r="F4" s="59" t="s">
        <v>2</v>
      </c>
      <c r="G4" s="60"/>
      <c r="H4" s="61"/>
    </row>
    <row r="5" spans="1:14" x14ac:dyDescent="0.25">
      <c r="F5" s="270" t="s">
        <v>40</v>
      </c>
      <c r="G5" s="271"/>
      <c r="H5" s="272"/>
    </row>
    <row r="6" spans="1:14" ht="13.8" thickBot="1" x14ac:dyDescent="0.3">
      <c r="F6" s="273" t="s">
        <v>33</v>
      </c>
      <c r="G6" s="274"/>
      <c r="H6" s="275"/>
    </row>
    <row r="7" spans="1:14" x14ac:dyDescent="0.25">
      <c r="F7" s="139"/>
      <c r="G7" s="140"/>
      <c r="H7" s="141"/>
    </row>
    <row r="8" spans="1:14" ht="28.5" customHeight="1" x14ac:dyDescent="0.3">
      <c r="A8" s="243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13.8" thickBot="1" x14ac:dyDescent="0.3">
      <c r="G9" s="63"/>
    </row>
    <row r="10" spans="1:14" s="67" customFormat="1" ht="12.75" customHeight="1" x14ac:dyDescent="0.25">
      <c r="A10" s="64"/>
      <c r="B10" s="65"/>
      <c r="C10" s="65"/>
      <c r="D10" s="65"/>
      <c r="E10" s="276" t="s">
        <v>6</v>
      </c>
      <c r="F10" s="277"/>
      <c r="G10" s="277"/>
      <c r="H10" s="277"/>
      <c r="I10" s="277"/>
      <c r="J10" s="277"/>
      <c r="K10" s="277"/>
      <c r="L10" s="277"/>
      <c r="M10" s="277"/>
      <c r="N10" s="66"/>
    </row>
    <row r="11" spans="1:14" ht="13.8" thickBot="1" x14ac:dyDescent="0.3">
      <c r="A11" s="278" t="s">
        <v>7</v>
      </c>
      <c r="B11" s="279"/>
      <c r="C11" s="279"/>
      <c r="D11" s="279"/>
      <c r="E11" s="206">
        <v>0.05</v>
      </c>
      <c r="F11" s="206">
        <v>0.05</v>
      </c>
      <c r="G11" s="206">
        <v>0.1</v>
      </c>
      <c r="H11" s="206">
        <v>1</v>
      </c>
      <c r="I11" s="206">
        <v>5</v>
      </c>
      <c r="J11" s="206">
        <v>0.1</v>
      </c>
      <c r="K11" s="206">
        <v>0.1</v>
      </c>
      <c r="L11" s="206">
        <v>0.8</v>
      </c>
      <c r="M11" s="206">
        <v>2</v>
      </c>
      <c r="N11" s="68"/>
    </row>
    <row r="12" spans="1:14" ht="13.8" thickBot="1" x14ac:dyDescent="0.3">
      <c r="A12" s="69" t="s">
        <v>8</v>
      </c>
      <c r="B12" s="70" t="s">
        <v>9</v>
      </c>
      <c r="C12" s="71" t="s">
        <v>10</v>
      </c>
      <c r="D12" s="126" t="s">
        <v>11</v>
      </c>
      <c r="E12" s="73" t="s">
        <v>12</v>
      </c>
      <c r="F12" s="73" t="s">
        <v>13</v>
      </c>
      <c r="G12" s="73" t="s">
        <v>14</v>
      </c>
      <c r="H12" s="73" t="s">
        <v>15</v>
      </c>
      <c r="I12" s="73" t="s">
        <v>16</v>
      </c>
      <c r="J12" s="73" t="s">
        <v>17</v>
      </c>
      <c r="K12" s="74" t="s">
        <v>18</v>
      </c>
      <c r="L12" s="73" t="s">
        <v>19</v>
      </c>
      <c r="M12" s="73" t="s">
        <v>20</v>
      </c>
      <c r="N12" s="75" t="s">
        <v>21</v>
      </c>
    </row>
    <row r="13" spans="1:14" ht="13.8" thickBot="1" x14ac:dyDescent="0.3">
      <c r="A13" s="95"/>
      <c r="B13" s="96"/>
      <c r="C13" s="97"/>
      <c r="D13" s="98"/>
      <c r="E13" s="262" t="s">
        <v>22</v>
      </c>
      <c r="F13" s="263"/>
      <c r="G13" s="263"/>
      <c r="H13" s="263"/>
      <c r="I13" s="263"/>
      <c r="J13" s="263"/>
      <c r="K13" s="263"/>
      <c r="L13" s="263"/>
      <c r="M13" s="263"/>
      <c r="N13" s="99"/>
    </row>
    <row r="14" spans="1:14" x14ac:dyDescent="0.25">
      <c r="A14" s="176">
        <v>44922</v>
      </c>
      <c r="B14" s="178">
        <v>44950</v>
      </c>
      <c r="C14" s="180">
        <v>28</v>
      </c>
      <c r="D14" s="182">
        <v>8.35</v>
      </c>
      <c r="E14" s="195">
        <v>1.9676410373066422</v>
      </c>
      <c r="F14" s="186">
        <v>0.52297543221110099</v>
      </c>
      <c r="G14" s="186">
        <v>1.2655254777070066</v>
      </c>
      <c r="H14" s="188">
        <v>134.58826205641492</v>
      </c>
      <c r="I14" s="188">
        <v>254.43585077343042</v>
      </c>
      <c r="J14" s="191">
        <v>12.827001819836218</v>
      </c>
      <c r="K14" s="191">
        <v>16.742038216560513</v>
      </c>
      <c r="L14" s="188">
        <v>136.44790718835304</v>
      </c>
      <c r="M14" s="188">
        <v>119.00022747952683</v>
      </c>
      <c r="N14" s="76"/>
    </row>
    <row r="15" spans="1:14" x14ac:dyDescent="0.25">
      <c r="A15" s="177">
        <v>44950</v>
      </c>
      <c r="B15" s="179">
        <v>44978</v>
      </c>
      <c r="C15" s="181">
        <v>28</v>
      </c>
      <c r="D15" s="183">
        <v>0.93100000000000005</v>
      </c>
      <c r="E15" s="194">
        <v>0.57269108280254777</v>
      </c>
      <c r="F15" s="187">
        <v>0.22034804367606917</v>
      </c>
      <c r="G15" s="187">
        <v>0.49687215650591449</v>
      </c>
      <c r="H15" s="190">
        <v>49.674249317561419</v>
      </c>
      <c r="I15" s="190">
        <v>68.829617834394909</v>
      </c>
      <c r="J15" s="190">
        <v>10.21576433121019</v>
      </c>
      <c r="K15" s="187">
        <v>8.2038216560509554</v>
      </c>
      <c r="L15" s="190">
        <v>52.671747042766157</v>
      </c>
      <c r="M15" s="190">
        <v>55.204731574158323</v>
      </c>
      <c r="N15" s="84"/>
    </row>
    <row r="16" spans="1:14" x14ac:dyDescent="0.25">
      <c r="A16" s="177">
        <v>44978</v>
      </c>
      <c r="B16" s="179">
        <v>45006</v>
      </c>
      <c r="C16" s="181">
        <v>28</v>
      </c>
      <c r="D16" s="183">
        <v>4.33</v>
      </c>
      <c r="E16" s="194">
        <v>0.73744313011828933</v>
      </c>
      <c r="F16" s="197">
        <v>0.22275932666060055</v>
      </c>
      <c r="G16" s="197">
        <v>0.44028662420382164</v>
      </c>
      <c r="H16" s="190">
        <v>27.791628753412194</v>
      </c>
      <c r="I16" s="190">
        <v>54.85668789808917</v>
      </c>
      <c r="J16" s="190">
        <v>11.744767970882622</v>
      </c>
      <c r="K16" s="187">
        <v>4.7749090081892636</v>
      </c>
      <c r="L16" s="190">
        <v>36.737943585077346</v>
      </c>
      <c r="M16" s="189">
        <v>127.87875341219291</v>
      </c>
      <c r="N16" s="84"/>
    </row>
    <row r="17" spans="1:14" x14ac:dyDescent="0.25">
      <c r="A17" s="230">
        <v>45006</v>
      </c>
      <c r="B17" s="231">
        <v>45034</v>
      </c>
      <c r="C17" s="232">
        <v>28</v>
      </c>
      <c r="D17" s="237">
        <v>4.24</v>
      </c>
      <c r="E17" s="240">
        <v>1.0097816196542311</v>
      </c>
      <c r="F17" s="233">
        <v>0.33025477707006368</v>
      </c>
      <c r="G17" s="238">
        <v>0.42493175614194728</v>
      </c>
      <c r="H17" s="235">
        <v>78.070973612374885</v>
      </c>
      <c r="I17" s="235">
        <v>60.386715195632398</v>
      </c>
      <c r="J17" s="233">
        <v>9.5</v>
      </c>
      <c r="K17" s="233">
        <v>6.2215650591446776</v>
      </c>
      <c r="L17" s="235">
        <v>31.91992720655141</v>
      </c>
      <c r="M17" s="234">
        <v>129.22202001819835</v>
      </c>
      <c r="N17" s="84"/>
    </row>
    <row r="18" spans="1:14" x14ac:dyDescent="0.25">
      <c r="A18" s="285">
        <v>45034</v>
      </c>
      <c r="B18" s="286">
        <v>45062</v>
      </c>
      <c r="C18" s="336">
        <v>28</v>
      </c>
      <c r="D18" s="334">
        <v>3.47</v>
      </c>
      <c r="E18" s="341">
        <v>0.31028207461328483</v>
      </c>
      <c r="F18" s="340">
        <v>0.115138762511374</v>
      </c>
      <c r="G18" s="340">
        <v>0.2502388535031847</v>
      </c>
      <c r="H18" s="339">
        <v>10.595200181983621</v>
      </c>
      <c r="I18" s="339">
        <v>22.629663330300275</v>
      </c>
      <c r="J18" s="340">
        <v>9.2039353958143764</v>
      </c>
      <c r="K18" s="340">
        <v>3.2697907188353046</v>
      </c>
      <c r="L18" s="340">
        <v>9.5392402183803462</v>
      </c>
      <c r="M18" s="339">
        <v>64.667879890809829</v>
      </c>
      <c r="N18" s="327"/>
    </row>
    <row r="19" spans="1:14" x14ac:dyDescent="0.25">
      <c r="A19" s="285">
        <v>45062</v>
      </c>
      <c r="B19" s="286">
        <v>45090</v>
      </c>
      <c r="C19" s="336">
        <v>28</v>
      </c>
      <c r="D19" s="334">
        <v>0.2006</v>
      </c>
      <c r="E19" s="341">
        <v>0.31164695177434032</v>
      </c>
      <c r="F19" s="340">
        <v>7.8480436760691524E-2</v>
      </c>
      <c r="G19" s="340">
        <v>0.43903548680618748</v>
      </c>
      <c r="H19" s="340">
        <v>6.0509554140127397</v>
      </c>
      <c r="I19" s="335">
        <v>175.15923566878982</v>
      </c>
      <c r="J19" s="339">
        <v>18.880800727934488</v>
      </c>
      <c r="K19" s="340">
        <v>0.50727934485896276</v>
      </c>
      <c r="L19" s="339">
        <v>10.691537761601456</v>
      </c>
      <c r="M19" s="339">
        <v>35.486806187443136</v>
      </c>
      <c r="N19" s="327" t="s">
        <v>53</v>
      </c>
    </row>
    <row r="20" spans="1:14" x14ac:dyDescent="0.25">
      <c r="A20" s="300">
        <v>45090</v>
      </c>
      <c r="B20" s="301">
        <v>45118</v>
      </c>
      <c r="C20" s="311">
        <v>28</v>
      </c>
      <c r="D20" s="312">
        <v>1.343</v>
      </c>
      <c r="E20" s="317">
        <v>0.5125648316651501</v>
      </c>
      <c r="F20" s="314">
        <v>0.1771269335759782</v>
      </c>
      <c r="G20" s="314">
        <v>0.34612716105550501</v>
      </c>
      <c r="H20" s="316">
        <v>30.581892629663329</v>
      </c>
      <c r="I20" s="315">
        <v>119.30732484076434</v>
      </c>
      <c r="J20" s="316">
        <v>16.988057324840767</v>
      </c>
      <c r="K20" s="314">
        <v>6.0448134667879891</v>
      </c>
      <c r="L20" s="316">
        <v>29.443926296633304</v>
      </c>
      <c r="M20" s="315">
        <v>104.03434940855324</v>
      </c>
      <c r="N20" s="327"/>
    </row>
    <row r="21" spans="1:14" ht="26.4" x14ac:dyDescent="0.25">
      <c r="A21" s="300">
        <v>45118</v>
      </c>
      <c r="B21" s="301">
        <v>45146</v>
      </c>
      <c r="C21" s="311">
        <v>28</v>
      </c>
      <c r="D21" s="312">
        <v>4.1900000000000004</v>
      </c>
      <c r="E21" s="317">
        <v>1.0103275705186534</v>
      </c>
      <c r="F21" s="314">
        <v>0.45274112829845314</v>
      </c>
      <c r="G21" s="318">
        <v>0.44320973612374887</v>
      </c>
      <c r="H21" s="316">
        <v>78.633985441310287</v>
      </c>
      <c r="I21" s="316">
        <v>74.344858962693365</v>
      </c>
      <c r="J21" s="316">
        <v>18.586214740673341</v>
      </c>
      <c r="K21" s="316">
        <v>10.246246587807097</v>
      </c>
      <c r="L21" s="316">
        <v>46.703821656050962</v>
      </c>
      <c r="M21" s="315">
        <v>175.3776160145587</v>
      </c>
      <c r="N21" s="299" t="s">
        <v>54</v>
      </c>
    </row>
    <row r="22" spans="1:14" x14ac:dyDescent="0.25">
      <c r="A22" s="300">
        <v>45146</v>
      </c>
      <c r="B22" s="301">
        <v>45174</v>
      </c>
      <c r="C22" s="311">
        <v>28</v>
      </c>
      <c r="D22" s="312">
        <v>2.339</v>
      </c>
      <c r="E22" s="317">
        <v>0.3031631028207461</v>
      </c>
      <c r="F22" s="314">
        <v>0.13933803457688806</v>
      </c>
      <c r="G22" s="314">
        <v>0.28504549590536848</v>
      </c>
      <c r="H22" s="316">
        <v>15.376057779799817</v>
      </c>
      <c r="I22" s="316">
        <v>25.409235668789805</v>
      </c>
      <c r="J22" s="316">
        <v>12.655823475887168</v>
      </c>
      <c r="K22" s="314">
        <v>3.7355891719745222</v>
      </c>
      <c r="L22" s="316">
        <v>12.164194722474978</v>
      </c>
      <c r="M22" s="315">
        <v>119.37215650591446</v>
      </c>
      <c r="N22" s="327"/>
    </row>
    <row r="23" spans="1:14" x14ac:dyDescent="0.25">
      <c r="A23" s="77"/>
      <c r="B23" s="78"/>
      <c r="C23" s="79"/>
      <c r="D23" s="202"/>
      <c r="E23" s="80"/>
      <c r="F23" s="81"/>
      <c r="G23" s="81"/>
      <c r="H23" s="82"/>
      <c r="I23" s="83"/>
      <c r="J23" s="82"/>
      <c r="K23" s="81"/>
      <c r="L23" s="82"/>
      <c r="M23" s="82"/>
      <c r="N23" s="84"/>
    </row>
    <row r="24" spans="1:14" x14ac:dyDescent="0.25">
      <c r="A24" s="77"/>
      <c r="B24" s="78"/>
      <c r="C24" s="79"/>
      <c r="D24" s="202"/>
      <c r="E24" s="80"/>
      <c r="F24" s="81"/>
      <c r="G24" s="81"/>
      <c r="H24" s="82"/>
      <c r="I24" s="83"/>
      <c r="J24" s="82"/>
      <c r="K24" s="81"/>
      <c r="L24" s="82"/>
      <c r="M24" s="82"/>
      <c r="N24" s="84"/>
    </row>
    <row r="25" spans="1:14" x14ac:dyDescent="0.25">
      <c r="A25" s="77"/>
      <c r="B25" s="78"/>
      <c r="C25" s="79"/>
      <c r="D25" s="202"/>
      <c r="E25" s="80"/>
      <c r="F25" s="81"/>
      <c r="G25" s="81"/>
      <c r="H25" s="82"/>
      <c r="I25" s="82"/>
      <c r="J25" s="81"/>
      <c r="K25" s="81"/>
      <c r="L25" s="82"/>
      <c r="M25" s="82"/>
      <c r="N25" s="84"/>
    </row>
    <row r="26" spans="1:14" ht="13.8" thickBot="1" x14ac:dyDescent="0.3">
      <c r="A26" s="86"/>
      <c r="B26" s="87"/>
      <c r="C26" s="88"/>
      <c r="D26" s="203"/>
      <c r="E26" s="89"/>
      <c r="F26" s="90"/>
      <c r="G26" s="90"/>
      <c r="H26" s="92"/>
      <c r="I26" s="92"/>
      <c r="J26" s="90"/>
      <c r="K26" s="90"/>
      <c r="L26" s="92"/>
      <c r="M26" s="92"/>
      <c r="N26" s="207"/>
    </row>
    <row r="27" spans="1:14" x14ac:dyDescent="0.25">
      <c r="A27" s="100"/>
      <c r="B27" s="63"/>
      <c r="C27" s="101"/>
      <c r="D27" s="204"/>
      <c r="E27" s="127"/>
      <c r="F27" s="128"/>
      <c r="G27" s="128"/>
      <c r="H27" s="129"/>
      <c r="I27" s="130"/>
      <c r="J27" s="130"/>
      <c r="K27" s="131"/>
      <c r="L27" s="131"/>
      <c r="M27" s="132"/>
      <c r="N27" s="84"/>
    </row>
    <row r="28" spans="1:14" ht="13.8" thickBot="1" x14ac:dyDescent="0.3">
      <c r="A28" s="264" t="s">
        <v>23</v>
      </c>
      <c r="B28" s="265"/>
      <c r="C28" s="107">
        <f>IF(C14="","",SUM(C14:C26))</f>
        <v>252</v>
      </c>
      <c r="D28" s="205">
        <f>IF(D14="","",AVERAGE(D14:D26))</f>
        <v>3.2659555555555553</v>
      </c>
      <c r="E28" s="108">
        <f t="shared" ref="E28:M28" si="0">IF(E14="","",(SUM(E$14*$C$14,E$15*$C$15,E$16*$C$16,E$17*$C$17,E$18*$C$18,E$19*$C$19,E$20*$C$20,E$21*$C$21,E$22*$C$22,E$23*$C$23,E$24*$C$24,E$25*$C$25,E$26*$C$26)/$C$28))</f>
        <v>0.74839348903043179</v>
      </c>
      <c r="F28" s="109">
        <f t="shared" si="0"/>
        <v>0.25101809726013546</v>
      </c>
      <c r="G28" s="109">
        <f t="shared" si="0"/>
        <v>0.48791919421696489</v>
      </c>
      <c r="H28" s="111">
        <f t="shared" si="0"/>
        <v>47.929245020725908</v>
      </c>
      <c r="I28" s="111">
        <f t="shared" si="0"/>
        <v>95.039910019209387</v>
      </c>
      <c r="J28" s="111">
        <f t="shared" si="0"/>
        <v>13.400262865231021</v>
      </c>
      <c r="K28" s="109">
        <f t="shared" si="0"/>
        <v>6.6384503589121424</v>
      </c>
      <c r="L28" s="111">
        <f t="shared" si="0"/>
        <v>40.702249519765438</v>
      </c>
      <c r="M28" s="110">
        <f t="shared" si="0"/>
        <v>103.36050449903954</v>
      </c>
      <c r="N28" s="93"/>
    </row>
    <row r="29" spans="1:14" x14ac:dyDescent="0.25">
      <c r="A29" s="329" t="s">
        <v>55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4" x14ac:dyDescent="0.25">
      <c r="C30" s="114"/>
      <c r="D30" s="114"/>
      <c r="E30" s="115"/>
      <c r="F30" s="115"/>
      <c r="G30" s="115"/>
      <c r="H30" s="116"/>
      <c r="I30" s="116"/>
      <c r="J30" s="133"/>
      <c r="K30" s="115"/>
      <c r="L30" s="116"/>
      <c r="M30" s="116"/>
    </row>
    <row r="31" spans="1:14" x14ac:dyDescent="0.25">
      <c r="C31" s="114"/>
      <c r="D31" s="114"/>
      <c r="E31" s="116"/>
      <c r="F31" s="116"/>
      <c r="G31" s="116"/>
      <c r="H31" s="116"/>
      <c r="I31" s="116"/>
      <c r="J31" s="116"/>
      <c r="K31" s="116"/>
      <c r="L31" s="116"/>
      <c r="M31" s="116"/>
    </row>
    <row r="33" spans="1:11" x14ac:dyDescent="0.25">
      <c r="A33" s="134"/>
      <c r="B33" s="114"/>
      <c r="C33" s="119"/>
      <c r="D33" s="119"/>
      <c r="E33" s="119"/>
      <c r="F33" s="119"/>
      <c r="G33" s="119"/>
      <c r="H33" s="119"/>
      <c r="I33" s="120"/>
      <c r="J33" s="119"/>
      <c r="K33" s="119"/>
    </row>
    <row r="34" spans="1:11" x14ac:dyDescent="0.25">
      <c r="A34" s="117"/>
      <c r="B34" s="114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25">
      <c r="A35" s="117"/>
      <c r="B35" s="114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x14ac:dyDescent="0.25">
      <c r="A36" s="117"/>
      <c r="B36" s="114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x14ac:dyDescent="0.25">
      <c r="A37" s="117"/>
      <c r="B37" s="114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x14ac:dyDescent="0.25">
      <c r="A38" s="117"/>
      <c r="B38" s="114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x14ac:dyDescent="0.25">
      <c r="A39" s="117"/>
      <c r="B39" s="114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x14ac:dyDescent="0.25">
      <c r="A40" s="117"/>
      <c r="B40" s="114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x14ac:dyDescent="0.25">
      <c r="A41" s="117"/>
      <c r="B41" s="114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x14ac:dyDescent="0.25">
      <c r="A42" s="117"/>
      <c r="B42" s="124"/>
      <c r="C42" s="135"/>
      <c r="D42" s="135"/>
      <c r="E42" s="135"/>
      <c r="F42" s="135"/>
      <c r="G42" s="135"/>
      <c r="H42" s="135"/>
      <c r="I42" s="135"/>
      <c r="J42" s="135"/>
      <c r="K42" s="135"/>
    </row>
    <row r="48" spans="1:11" x14ac:dyDescent="0.25">
      <c r="A48" s="125"/>
    </row>
  </sheetData>
  <mergeCells count="9">
    <mergeCell ref="A11:D11"/>
    <mergeCell ref="E13:M13"/>
    <mergeCell ref="A28:B28"/>
    <mergeCell ref="A2:D2"/>
    <mergeCell ref="G2:H2"/>
    <mergeCell ref="F5:H5"/>
    <mergeCell ref="F6:H6"/>
    <mergeCell ref="A8:N8"/>
    <mergeCell ref="E10:M10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&amp;C&amp;P/&amp;N&amp;R&amp;D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828FCBBF85B419B0B540123671162" ma:contentTypeVersion="14" ma:contentTypeDescription="Een nieuw document maken." ma:contentTypeScope="" ma:versionID="4017056b9618bbfe102c738f2fe2ca8a">
  <xsd:schema xmlns:xsd="http://www.w3.org/2001/XMLSchema" xmlns:xs="http://www.w3.org/2001/XMLSchema" xmlns:p="http://schemas.microsoft.com/office/2006/metadata/properties" xmlns:ns2="b8d0b524-46bb-403d-abb3-ce7463039ee5" xmlns:ns3="846e4519-f806-4f9f-af74-05cb35adedfc" targetNamespace="http://schemas.microsoft.com/office/2006/metadata/properties" ma:root="true" ma:fieldsID="6677200a86ab63be9c1fa33f07b14031" ns2:_="" ns3:_="">
    <xsd:import namespace="b8d0b524-46bb-403d-abb3-ce7463039ee5"/>
    <xsd:import namespace="846e4519-f806-4f9f-af74-05cb35ade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0b524-46bb-403d-abb3-ce7463039e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3f5fe1b0-452f-40a2-ada2-cfa3191023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e4519-f806-4f9f-af74-05cb35aded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a51816-9df4-4277-928e-8bbf3eb75ede}" ma:internalName="TaxCatchAll" ma:showField="CatchAllData" ma:web="846e4519-f806-4f9f-af74-05cb35aded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6e4519-f806-4f9f-af74-05cb35adedfc" xsi:nil="true"/>
    <lcf76f155ced4ddcb4097134ff3c332f xmlns="b8d0b524-46bb-403d-abb3-ce7463039e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2A48F0-0B51-4EC2-A08A-B3275174C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0b524-46bb-403d-abb3-ce7463039ee5"/>
    <ds:schemaRef ds:uri="846e4519-f806-4f9f-af74-05cb35ade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7AB70B-147A-405C-AD9A-8C73ECEE37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D44989-61F2-4A30-8FA8-CDF22D79E87D}">
  <ds:schemaRefs>
    <ds:schemaRef ds:uri="b8d0b524-46bb-403d-abb3-ce7463039ee5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846e4519-f806-4f9f-af74-05cb35adedfc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05HB0F</vt:lpstr>
      <vt:lpstr>05HB0O</vt:lpstr>
      <vt:lpstr>05HB18</vt:lpstr>
      <vt:lpstr>05HB0X</vt:lpstr>
      <vt:lpstr>05HB23</vt:lpstr>
      <vt:lpstr>05BE01</vt:lpstr>
      <vt:lpstr>05BE07</vt:lpstr>
      <vt:lpstr>05BE18</vt:lpstr>
      <vt:lpstr>05BE17</vt:lpstr>
      <vt:lpstr>05KK01</vt:lpstr>
      <vt:lpstr>Gemiddelde 2023</vt:lpstr>
    </vt:vector>
  </TitlesOfParts>
  <Manager/>
  <Company>Vlaamse Milieumaatschappij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Adriaenssens</dc:creator>
  <cp:keywords/>
  <dc:description/>
  <cp:lastModifiedBy>Elke Adriaenssens</cp:lastModifiedBy>
  <cp:revision/>
  <dcterms:created xsi:type="dcterms:W3CDTF">2020-10-26T09:04:10Z</dcterms:created>
  <dcterms:modified xsi:type="dcterms:W3CDTF">2023-09-14T12:38:46Z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0x010100164828FCBBF85B419B0B540123671162</vt:lpwstr>
  </property>
  <property fmtid="{D5CDD505-2E9C-101B-9397-08002B2CF9AE}" pid="3" name="MediaServiceImageTags">
    <vt:lpwstr/>
  </property>
</Properties>
</file>